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definedNames>
    <definedName name="_xlnm._FilterDatabase" localSheetId="0" hidden="1">Sheet1!$A$4:$L$235</definedName>
    <definedName name="_xlnm.Print_Titles" localSheetId="0">Sheet1!$4:$4</definedName>
    <definedName name="_xlnm.Print_Area" localSheetId="0">Sheet1!$A$1:$L$235</definedName>
  </definedNames>
  <calcPr calcId="144525"/>
</workbook>
</file>

<file path=xl/sharedStrings.xml><?xml version="1.0" encoding="utf-8"?>
<sst xmlns="http://schemas.openxmlformats.org/spreadsheetml/2006/main" count="1465" uniqueCount="857">
  <si>
    <t>附件</t>
  </si>
  <si>
    <t>2023年第二批制造业重点项目清单</t>
  </si>
  <si>
    <t>单位：亿元</t>
  </si>
  <si>
    <t>序号</t>
  </si>
  <si>
    <t>企业名称</t>
  </si>
  <si>
    <t>项目名称</t>
  </si>
  <si>
    <t>项目建设内容</t>
  </si>
  <si>
    <t>项目所在地</t>
  </si>
  <si>
    <t>总投资</t>
  </si>
  <si>
    <t>固定资产投资</t>
  </si>
  <si>
    <t>计划开工年月</t>
  </si>
  <si>
    <t>计划竣工年月</t>
  </si>
  <si>
    <t>2023年计划投资</t>
  </si>
  <si>
    <t>所属行业</t>
  </si>
  <si>
    <t>备注</t>
  </si>
  <si>
    <t>总计</t>
  </si>
  <si>
    <t>一</t>
  </si>
  <si>
    <t>南宁市</t>
  </si>
  <si>
    <t>广西国潮铝业有限公司</t>
  </si>
  <si>
    <t>国潮铝业年产20万吨新能源电池铝箔坯料项目</t>
  </si>
  <si>
    <t>项目主要产品为新能源用高品质铝合金动力电池箔坯料和电池壳体材料。</t>
  </si>
  <si>
    <t>南宁市邕宁区</t>
  </si>
  <si>
    <t>1.汽车工业</t>
  </si>
  <si>
    <t>补链强基项目</t>
  </si>
  <si>
    <t>广西华电智能装备有限公司</t>
  </si>
  <si>
    <t>广西华电智能装备制造基地项目</t>
  </si>
  <si>
    <t>项目占地280亩，已正式收购广西送变电建设有限责任公司铁塔厂的厂房及设备。项目拟对已购置的厂房改造升级为热处理生产线以及新建（扩建）智能钢结构厂房等，计划增加建设5条智能数控加工生产线。项目建成后，可实现年产13万吨智能钢结构装备产品。</t>
  </si>
  <si>
    <t>南宁市经开区</t>
  </si>
  <si>
    <t>12.电力工业</t>
  </si>
  <si>
    <t>高端化智能化绿色化改造项目</t>
  </si>
  <si>
    <t>广西雄塑科技发展有限公司</t>
  </si>
  <si>
    <t>高分子材料生产基地及科研中心项目</t>
  </si>
  <si>
    <t>项目规划建设三大生产基地：一是高分子颗粒材料生产基地，二是市政管网管材生产基地，三是高分子材料研发中心等。项目建成达产后，预计新增年产值10亿元以上，新增年税收4400万元以上。</t>
  </si>
  <si>
    <t>6.建材工业</t>
  </si>
  <si>
    <t>增产增效项目</t>
  </si>
  <si>
    <t>广西众勤电子科技有限公司</t>
  </si>
  <si>
    <t>香港天勤科技南宁项目</t>
  </si>
  <si>
    <t>项目需占用厂房面积约38000平方米，对厂房进行技术升级改造，拟建设6条生线的设备和配套的软件。</t>
  </si>
  <si>
    <t>南宁市良庆区</t>
  </si>
  <si>
    <t>7.电子工业</t>
  </si>
  <si>
    <t>华润怡宝饮料（南宁）有限公司</t>
  </si>
  <si>
    <t>华润怡宝南宁工厂二期扩建项目</t>
  </si>
  <si>
    <t>项目占地面积约141702.61平方米。扩建生产车间、辅助用房等，其中二期建筑面积约33141.01平方米，主要包括生产车间2、连廊、地下消防水池等单体。车间2计划设有6条瓶胚注塑线。</t>
  </si>
  <si>
    <t>南宁市高新区</t>
  </si>
  <si>
    <t>8.食品工业</t>
  </si>
  <si>
    <t>广西得力木业开发有限公司</t>
  </si>
  <si>
    <t>刨花板生产线扩建项目</t>
  </si>
  <si>
    <t>利用原有生产线公共设施，扩建一条刨花板生产线。项目主要增加刨片料仓送料系统;热风炉干燥系统;筛选送料系统;调拌胶送料系统;铺装送料系统等设备。项目建成后，全厂总产量在原年产30万立方米基础上增加到45万立方米。</t>
  </si>
  <si>
    <t>南宁市隆安县</t>
  </si>
  <si>
    <t>2022年10月</t>
  </si>
  <si>
    <t>2023年6月</t>
  </si>
  <si>
    <t>10.造纸与木材工业</t>
  </si>
  <si>
    <t>南宁粤玻实业有限公司</t>
  </si>
  <si>
    <t>第三期年产5万吨玻璃制品</t>
  </si>
  <si>
    <t>建设年生产能力5万吨玻璃溶液窑炉一座，建设生产联合车间一栋（一层）及相关配套设施，购置相关生产设备，安装4条生产线。项目总占地面积：20000.41平方米，总建筑面积：11731.5平方米。项目建成达产后，年生产能力5万吨玻璃瓶。</t>
  </si>
  <si>
    <t>南宁市东盟经开区</t>
  </si>
  <si>
    <t>13.其他工业</t>
  </si>
  <si>
    <t>广西巨星医疗器械有限公司</t>
  </si>
  <si>
    <t>全球富士彩色胶卷智能化生产基地项目</t>
  </si>
  <si>
    <t>项目地址位于南宁高新区科园大道60号，扩建自动化胶卷生产线，项目占地面积约230㎡，总投资约1亿元，将新增产能约5000卷/天，带动年产值增加约1亿元。</t>
  </si>
  <si>
    <t>广西和谊食品有限公司</t>
  </si>
  <si>
    <t>年产15000吨深加工速冻水果制品项目</t>
  </si>
  <si>
    <t>项目主要深加工各类速冻水果、果干、果汁等，预计建设6条粗加工生产线，2条精加工生产线，主要建设水果制品的综合生产厂区，新建原料预处理、原料后熟处理、深加工速冻生产线、成品冷冻贮存仓库，并配套建设生产辅助设施，购置生产、检测 、办公及辅助设备等。</t>
  </si>
  <si>
    <t>2023年3月</t>
  </si>
  <si>
    <t>2025年9月</t>
  </si>
  <si>
    <t>广西世纪创新显示电子有限公司</t>
  </si>
  <si>
    <t>高端智慧显示器生产线自动化升级改造及系统集成项目</t>
  </si>
  <si>
    <t>项目对L1、L2、L3、L7、L9等5条线体进行自动化升级改造，增加一批智能制造设备，继续加大MES系统的投入，完善企业管理系统。新增WMS仓库管理系统与MES系统双向整合，实现入库、出库、在库、盘点管理和生产制造现场物流与物料的精准、智能管控，提高企业对订单的响应速度、交货能力和生产回报率。</t>
  </si>
  <si>
    <t>广西广投能源集团有限公司</t>
  </si>
  <si>
    <t>广投能源远程集控管理中心</t>
  </si>
  <si>
    <t>建设广投能源远程集控管理中心，完成远程集控管理中心的机房、集控大厅的基础装修、消防、暖通和消防等设施建设；完成电能集中监控系统、网络安全防护、电能量采集系统、保信系统、生产管理系统、油品化工监控系统、天然气监控系统建设的建设，同时实现基础设施版块的调度指挥通信系统、集控通信网络建设与其他。</t>
  </si>
  <si>
    <t>5.石油化工</t>
  </si>
  <si>
    <t>广西腾达名匠工程机械设备有限公司</t>
  </si>
  <si>
    <t>名匠混凝土拌和站组装设备生产、再制造项目</t>
  </si>
  <si>
    <t>项目规划建设3条生产线：（1）混凝土拌和站制造设备生产线一条；（2）混凝土拌和站再制造生产线一条；（3）拌和站配套环保设备制造生产线一条,总建筑面积约6000平方米。</t>
  </si>
  <si>
    <t>广西南宁安科智能科技有限公司</t>
  </si>
  <si>
    <t>广西南宁安科智能科技有限公司年产50万套智能监控摄像头项目</t>
  </si>
  <si>
    <t>项目属于新一代信息技术产业补链延链强链的智能终端零部件的智能监控摄像头生产项目。项目购置高速功能贴片机，模板印刷机，回流焊，空压机，注塑机，线材设备等一批自动化程度高的设备，建成5条全自动生产线，实现年产50万套智能监控摄像头。项目采用自主研发的多级降噪、多种图像增强等技术研制的摄像头产品，可以实现智能分析，对监控场景中的人或物进行识别和判断，就异常现象进行提示或报警。</t>
  </si>
  <si>
    <t>南宁市武鸣区</t>
  </si>
  <si>
    <t>广西拓源新材料有限公司</t>
  </si>
  <si>
    <t>太阳能新技术新材料系列产品生产基地项目</t>
  </si>
  <si>
    <t>用地40亩地，建设标准厂房3栋（其中胶水及硅料清洗剂车间一栋、板材车间一栋、再生资源回收利用车间一栋），以及研发与办公大楼一栋，实验综合楼一栋，仓库一栋等附属配套设施，投产后，合计年产光伏专用胶粘剂1000吨，硅料清洗剂6000吨，硅片切割垫板1000万片，沾染有胶粘剂、油墨的塑料桶/板/罐等回收再生塑料颗粒5000吨，年产值3-5亿元，年税收500万。</t>
  </si>
  <si>
    <t>2024年8月</t>
  </si>
  <si>
    <t>南宁市正稻机械设备有限公司</t>
  </si>
  <si>
    <t>粮食机械设备生产项目</t>
  </si>
  <si>
    <t>计划购地19亩建设用地，自建厂房约10000平方米，粮食机械设备生产项目。按布局主要分为5个功能区：材料储存检测区、数控切割下料区、机床加工区、机架加工区、设备装配区、产品检验存放区、产品研发区，总建筑面积约10000平方米。</t>
  </si>
  <si>
    <t>2.机械工业</t>
  </si>
  <si>
    <t>广西祖昌门业有限公司</t>
  </si>
  <si>
    <t>年产33吨新型建材全铝家居技改项目</t>
  </si>
  <si>
    <t>建设5000平米的场地，购置全铝家居生产线一条</t>
  </si>
  <si>
    <t>南宁市马山县</t>
  </si>
  <si>
    <t>南宁山万生物科技有限公司</t>
  </si>
  <si>
    <t>木瓜生物酶及综合食品加工生产项目</t>
  </si>
  <si>
    <t>项目属于非糖产品加工产业链延链补链的木瓜生物酶及综合食品加工生产项目。 该项目租用标准厂房面积约15000平方米，主要建设木瓜蛋白酶精制提取生产线车间及木瓜果深加工生产车间，一栋木瓜酶酵素保健品生产车间、研发中心及仓库等配套设施。</t>
  </si>
  <si>
    <t>2021年5月</t>
  </si>
  <si>
    <t>2023年5月</t>
  </si>
  <si>
    <t>广西红豪淀粉开发有限公司</t>
  </si>
  <si>
    <t>年产6万吨干法变性淀粉生产线节能减排升级改造项目</t>
  </si>
  <si>
    <t>项目升级改造现有环保设施，升级改造建设三条成套干法变性淀粉生产线；新建和改造生产车间8500平方米，新建辅料仓库1000平方米，完善升级动力配置；形成年产6万吨干法变性淀粉生产规模，达到节能减排效果。</t>
  </si>
  <si>
    <t>广西高源淀粉有限公司</t>
  </si>
  <si>
    <t>特色农产品深加工生产线技术改造项目</t>
  </si>
  <si>
    <t>利用自有知识产权阳离子淀粉制备方法，依托广西当地特色农产品对香芋、红薯木薯等进行深加工，全面提升产品附加值，实现生产过程中的参数自动调节以及提高生产过程自动化与智能化程度;新建5000平方米生产车间及其相关配套设施;新建年产2万吨珍珠芋圆生产线和年产1万吨寒天晶球生产线，用水少，无废料，产品用途广，新建全粉衍生产品生产车间，配套原有的环保处理设施，不新增污染物排放，实现全自动化生产，具备水净化、打胶、钙化、成型、制冷、杀菌包装等功能，达到年产1万吨淀粉衍生产品目标。</t>
  </si>
  <si>
    <t>广西皇氏乳业有限公司</t>
  </si>
  <si>
    <t>乳制品智能化设备升级改造项目</t>
  </si>
  <si>
    <t>项目改造升级智能工厂的生产设备，主要购置灌装机、玻璃瓶视觉检验设备、装箱机、无菌罐、超高温杀菌机等设备，以及配套改造升级生产线灌装、包装等环节。</t>
  </si>
  <si>
    <t>广西好友缘食品有限公司</t>
  </si>
  <si>
    <t>广西好友缘食品有限公司好友缘月饼厂房扩建项目</t>
  </si>
  <si>
    <t>厂房扩建及装修、生产线升级。</t>
  </si>
  <si>
    <t>广西李宁体育用品有限公司</t>
  </si>
  <si>
    <t>扩产增效技术改造项目</t>
  </si>
  <si>
    <t>在原厂房进行升级改造，购置电脑花样机、自动印线机等自动化设备以及增加智能裁切机等研发设备及软件。</t>
  </si>
  <si>
    <t>11.纺织服装与皮革</t>
  </si>
  <si>
    <t>广西景鸿源食品包装有限公司</t>
  </si>
  <si>
    <t>景田纯净水生产线技改扩建项目</t>
  </si>
  <si>
    <t>计划新增瓶胚注塑机及配套设备，西德乐吹灌旋及配套设备，4.6升景田水整线一套，纸箱裹包机等设备，预计产能达到1500万件/年。</t>
  </si>
  <si>
    <t>南宁双汇食品有限公司</t>
  </si>
  <si>
    <t>新增智能气调包装线及节能改造项目</t>
  </si>
  <si>
    <t>根据项目生产情况，需新增加工设备，主要有生产线、螺旋速冻机、真空斩拌机、烘干机、滚揉机等大型设备，新增设备全部采用国外进口设备。</t>
  </si>
  <si>
    <t>广西迪泰制药股份有限公司</t>
  </si>
  <si>
    <t>制剂车间生产线改扩建项目</t>
  </si>
  <si>
    <t>项目对现有车间进行改扩建，在原有基础上增加建设一条丸剂生产线，补充购进三重四级杆气质联用仪、液相色谱串联质谱联用仪、高效液相色谱仪、高速打粉机、真空低温干燥器、提取罐、浓缩器、全自动制丸机、卧式选丸机、高效包衣机、自动铝塑泡罩包装机、卧式自动包装线（枕包机-装盒机-三维包装机连线）等40台套设备。其中设备投资1000万，车间改扩建投资500万元，项目建成后，增加片剂10亿片、硬胶囊剂5亿粒、丸剂3亿丸。</t>
  </si>
  <si>
    <t>9.医药工业</t>
  </si>
  <si>
    <t>广西和发强纸业有限公司</t>
  </si>
  <si>
    <t>广西和发强纸业有限公司年产5万吨造纸设备更新换代技改项目</t>
  </si>
  <si>
    <t>安装占地春风得意800平方米一台高速纸机及一台复卷机，主体设备型号为宝拓产2850型高速纸机及宝索产2850型复卷机。</t>
  </si>
  <si>
    <t>广西南宁中健包装有限公司</t>
  </si>
  <si>
    <t>中健绿色环保联动印刷生产线项目</t>
  </si>
  <si>
    <t>本项目为了客户需求对厂房车间升级造改布局，新增SA-1400*2400型移动式全伺服五色水性印刷硬模切振荡清废点数堆叠机生产线，完成上机、印刷、模切、粘钉、堆叠自动一体，项目建成达产预计印刷纸箱产品6400万平方米。</t>
  </si>
  <si>
    <t>广西广投燃气有限公司</t>
  </si>
  <si>
    <t>广西广投燃气有限公司智慧燃气平台项目</t>
  </si>
  <si>
    <t>广投智慧燃气平台以生产运营远程集控、生产数据分析为核心，从燃气远程集控和大数据视角出发，打造“智慧燃气平台”。完成数据采集系统、平台基础资源系统、平台服务建设系统、业务系统及信息安全系统的建设，同时建设远程集控管理中心机房和集控大屏幕等设施，实现对广投燃气管网、场站的生产运营远程统一调度和安全生产远程监管；实现远程采集经营数据进行大数据分析，为气源及调度提供可靠的数据支撑；实现燃气管网设施数字化和燃气管网信息综合管理，形成广投燃气管网一张图。</t>
  </si>
  <si>
    <t>广西宏通线缆科技有限公司</t>
  </si>
  <si>
    <t>设备升级改造项目</t>
  </si>
  <si>
    <t>公司在原有生产线设备购置基础上升级改造。在原有场地新增挤塑机、耐火绕包机、焊接机等相关配套设备。</t>
  </si>
  <si>
    <t>二</t>
  </si>
  <si>
    <t>柳州市</t>
  </si>
  <si>
    <t>瑞浦赛克动力电池有限公司</t>
  </si>
  <si>
    <t>瑞浦赛克20GWH动力电池项目</t>
  </si>
  <si>
    <t>项目位于广西柳州市柳东新区新能源产业园，建筑面积约40万平方米，建设内容包括电池材料生产制造车间、综合库、研发楼、生活配套建筑以及绿化等配套附属设施。项目是青山实业和上汽集团联合投资百亿打造的年产能20GWh动力电池及系统产业基地的重要组成部分。产业基地依托两家企业分别在新能源电池研发、生产、上游原料和新能源汽车市场方面的优势，提高柳州市新能源汽车核心零部件配套能力，打造新能源汽车动力电池产业园。</t>
  </si>
  <si>
    <t>柳州市柳东新区</t>
  </si>
  <si>
    <t>2022年1月</t>
  </si>
  <si>
    <t>2024年9月</t>
  </si>
  <si>
    <t>广西安途制动系统有限公司</t>
  </si>
  <si>
    <t>安途商用车制动新材料研发及产业化基地建设项目</t>
  </si>
  <si>
    <t>项目总投资11.5亿元，占地面积约228亩，主要建设研发中心、产品销售中心、产品演示中心、生产车间及辅助配套设施。购置商用车制动性能试验台、等离子体发射光谱仪等实验设备及全自动等比热压机组、400T半自动热压机等生产设备，建立高标准的制动材料研发检测实验室及高性能商用车盘式刹车片生产线，项目建成后主要进行制动摩擦材料的研发、实验、生产及检测等服务，形成年开展研发试验500批次规模及年产1500万片高性能商用车盘式刹车片的生产能力。</t>
  </si>
  <si>
    <t>2024年12月</t>
  </si>
  <si>
    <t>广西庆达精密机械有限公司</t>
  </si>
  <si>
    <t>智能电机项目</t>
  </si>
  <si>
    <t>项目总占地面积66667㎡（折合约100亩），预计厂区规划总建筑面积50000㎡。主要生产冰箱、洗衣机、空调等各类智能家电电机。</t>
  </si>
  <si>
    <t>柳州市柳江区</t>
  </si>
  <si>
    <t>2023年4月</t>
  </si>
  <si>
    <t>思必驰科技股份有限公司</t>
  </si>
  <si>
    <t>柳东新区思必驰智能制造工厂项目</t>
  </si>
  <si>
    <t>项目采用“AI人工智能+智能网联”技术开发新一代汽车智能座舱领域，“以软件定义汽车”理念在柳州建设“思必驰智能座舱研发生产基地”，项目购入精密的SMT贴片机、波峰焊、汽车实验设备、生产设备等先进设备并建造十万等级的无尘智能化车间，建设最终形成年产150万汽车智能硬件和年产200万套lot语音模组。</t>
  </si>
  <si>
    <t>2023年9月</t>
  </si>
  <si>
    <t>柳州五菱新能源汽车有限公司</t>
  </si>
  <si>
    <t>中面物流车产品开发项目</t>
  </si>
  <si>
    <t>本项目基于公司柳东新能源整车基地现有场地资源，新建焊接线，适应性改造现有产线，开发量产模/检/夹具等工装设备，实现形成年产3万辆生产能力。项目产品是一款符合新能源标准、造型时尚、载货能力强的专业城市配送物流车。主要包括产品研发、试验及产线建设，项目达产后形成年产3万辆生产能力。</t>
  </si>
  <si>
    <t>2024年4月</t>
  </si>
  <si>
    <t>广西兴达精细化工有限公司</t>
  </si>
  <si>
    <t>年产20万吨甲醛、年产3万吨三聚氰胺胶水、年产3万吨脲醛胶水、年产1万吨脱模剂等浸胶助剂系列产品、年产2000吨三环唑、年产5000吨磷酸三辛酯项目</t>
  </si>
  <si>
    <t>项目甲醛生产拟采用先进的银法生产工艺，甲醇转化率达98.8%，同时所得甲醛通过反应釜的加成、缩聚反应获得三聚氰胺胶水和脲醛胶水，各项浸胶助剂采用共用生产线生产方式，磷酸三辛酯采用先进减压法技术，三环唑以邻甲苯胺等为原料，经加成、关环、取代、扩环四步反应制得，购置甲醛设备、反应釜、储罐设备、蒸发式冷却器、回用水设备、纯水设备、制氮系统等设备，建成年产20万吨甲醛、3万吨三聚氰胺胶水、3万吨脲醛胶水、1万吨脱模剂等浸胶助剂系列、2000吨三环唑、5000吨磷酸三辛酯等产品的生产能力。</t>
  </si>
  <si>
    <t>柳州市柳城县</t>
  </si>
  <si>
    <t>2023年12月</t>
  </si>
  <si>
    <t>广西麓湘汇木业有限公司</t>
  </si>
  <si>
    <t>优质单板旋切、烘干基地项目</t>
  </si>
  <si>
    <t>项目总占地面积120多亩，总建筑面积80000平方米，主要生产旋切优质单板、单板干燥、木制品成品及精深加工。</t>
  </si>
  <si>
    <t>柳州市鹿寨县</t>
  </si>
  <si>
    <t>柳州桂格复煊科技有限公司</t>
  </si>
  <si>
    <t>柳州桂格复煊电子工厂扩建项目</t>
  </si>
  <si>
    <t>本项目在公司现有厂区内建设，项目采用自有专利技术，制造LED模组等产品，项目购置SMT自动化产线、ICT检测设备、三防胶喷涂线、选择性波峰焊接设备、LED自动化组装线、LED半自动化组装线等国内外先进生产设备，建设后企业年总产高质量LED车灯模组1500万套，预计完全建成后年总产值可达10亿元。</t>
  </si>
  <si>
    <t>2024年6月</t>
  </si>
  <si>
    <t>一汽解放汽车有限公司柳州分公司</t>
  </si>
  <si>
    <t>新能源等产品导入及智慧物流升级项目</t>
  </si>
  <si>
    <t>在一期现有投资的基础上，增加厂内物流库建设、车间物流升级、物流拣配中心2.0超市货到人、离线验证能力提升、信息化升级，新能源生产设施设备等。新增工艺设备97台（套），其中：智慧物流升级工艺设备83套，新能源生产设施14套。</t>
  </si>
  <si>
    <t>广西贺尔德实业有限公司</t>
  </si>
  <si>
    <t>预应力系列产品智能制造项目</t>
  </si>
  <si>
    <t>项目购买土地约25.74亩，拟建生产厂房11315.7㎡。对产品生产线进行智能化技术升级改造，购买自动进刀立式钻床、CNC全自动高速金属圆锯机等自动化设备，利用自有专利技术及国内先进生产工艺，既可以对不同规格产品进行柔性化生产，也能降低人工成本。项目建成投产后，预计年销售收入2亿元。</t>
  </si>
  <si>
    <t>柳州市柳北区</t>
  </si>
  <si>
    <t>2023年8月</t>
  </si>
  <si>
    <t>广西子铭再生资源有限公司</t>
  </si>
  <si>
    <t>年产 60 万吨废钢加工配送示范基地建设项目</t>
  </si>
  <si>
    <t>项目建设新购置金属打包液压机、龙门剪、抓钢机、地磅等20 余套大中型先进设备，并配套建设供电、供水等设施，形成年加工再利用60万吨废钢生产能力。项目实施旨在以废钢再生资源循环利用技术为支撑，形成废钢加工再利用的集散地，整合技术落后的加工小企业，建成一个集回收分拣、集散交易、示范加工等诸多功能于一体的再生资源循环利用产业示范区。</t>
  </si>
  <si>
    <t>广西联盛钢结构有限公司</t>
  </si>
  <si>
    <t>重钢结构生产线项目</t>
  </si>
  <si>
    <t>项目属于建筑用钢产业链项目，采用自主研发先进技术和生产工艺。项目购置数字化排版下料设备、智能焊机等先进自动化生产设备，企业拥有十余项专利技术，并自行研制出了一种剪板机用板材定位装置、一种可调式钢结构喷涂组件、一种用于刚结构生产的焊接组件等一大批新技术产品，建立了完善的研发、生产、销售、管理体系。</t>
  </si>
  <si>
    <t>柳州五菱柳机动力有限公司</t>
  </si>
  <si>
    <t>新增年产60万件缸盖毛坯生产能力建设项目</t>
  </si>
  <si>
    <t>项目总投资5500万元，在五菱柳机原厂房进行技术改造，开发先进的集成式缸盖毛坯铸造工艺技术，新购浇注、熔化、制芯、后处理先进设备，开展生产线技术改造，形成新增60万件缸盖毛坯年生产能力，主要配套上通五、比亚迪等企业。</t>
  </si>
  <si>
    <t>柳州市鱼峰区</t>
  </si>
  <si>
    <t>2024年10月</t>
  </si>
  <si>
    <t>柳州市桥厦科技发展有限公司</t>
  </si>
  <si>
    <t>锚具、缆索产品生产基地扩建项目</t>
  </si>
  <si>
    <t>项目投产后，正常年主要生产锚具和缆索产品，年产规模为：锚具500万孔，缆索4000吨，本项目总建筑面积12777.88平方米。</t>
  </si>
  <si>
    <t>2023年2月</t>
  </si>
  <si>
    <t>2023年11月</t>
  </si>
  <si>
    <t>广西柳州市金冰食品有限公司</t>
  </si>
  <si>
    <t>年产3万吨晶糖精深加工基地与自动化生产线建设项目</t>
  </si>
  <si>
    <t>项目建设现代化生产车间厂房及附属设施，建筑面积约积11548平方米，购置冰晶糖料自动化智能化生产线、备三轴机械手系统、智能包装流水线、智能仓库系统等设备，建设晶糖自动化生产线，形成年产3万吨晶糖的生产能力。</t>
  </si>
  <si>
    <t>2021年1月</t>
  </si>
  <si>
    <t>柳州联洪合成材料有限公司</t>
  </si>
  <si>
    <t>汽车用阻尼材料生产线迁建项目</t>
  </si>
  <si>
    <t>主要建设内容包括建设生产区、原料区及成品区、办公区、中转区等。项目将设置汽车用阻尼材料生产线,购置捏合机、压延机、涂覆机、电风干机、裁断机等生产设备。形成年产1.5万吨汽车用阻尼材料。</t>
  </si>
  <si>
    <t>2021年9月</t>
  </si>
  <si>
    <t>柳州市方益机械设备有限责任公司</t>
  </si>
  <si>
    <t>汽车零配件制造数字化升级项目</t>
  </si>
  <si>
    <t>通过购置机器人焊接工作站、全数字智能精密补焊机、OTC示教器数控屏等装备、应用SiemensNX12.0、DOPSoft4.00.06.47等设计、仿真管理软件系统，进行汽车零配件生产数字化升级建设，生产实现数字化管理，把人、IT系统、自动化设备连通在一起，实现柔性生产功能，打造数字化车间，使公司生产提质增效。</t>
  </si>
  <si>
    <t>广西鸿淦食品科技有限责任公司</t>
  </si>
  <si>
    <t>年产35000吨螺蛳粉配料数字化工厂转型项目</t>
  </si>
  <si>
    <t>项目主要建设中控数字化AI智能化工厂，专业定制螺蛳粉配料数字化智慧生产线，采购全自动包装机、电子之智能单头大锅、高压静电油烟净化器等成套设备，实现设备自动化，生产透明化，决策数据化的生产模式，项目建成投产后可达到年产35000吨螺蛳粉配料的规模。</t>
  </si>
  <si>
    <t>2022年9月</t>
  </si>
  <si>
    <t>2024年5月</t>
  </si>
  <si>
    <t>广西曼可顿食品科技有限公司</t>
  </si>
  <si>
    <t>新产品新技术改造提升</t>
  </si>
  <si>
    <t>项目采用自主研发及先进技术，研发制造出袋装柳州螺蛳粉、冲泡型柳州螺蛳粉、干拌型螺蛳粉等新产品。项目购置自动给袋式包装机、巴氏灭菌流水线、自动封口机、自动桶装包装机、全自动高速热收缩膜包装机等先进设备，建设形成年产值1500万包产能。</t>
  </si>
  <si>
    <t>柳州市柳南区</t>
  </si>
  <si>
    <t>柳州双林汽车部件科技有限公司</t>
  </si>
  <si>
    <t>汽车内外饰件生产系统升级改造项目</t>
  </si>
  <si>
    <t>通过购置一批智能化焊接设备及配套设施、软硬件系统实施升级改造，包括焊接机器人、机械手臂、视觉检测系统等，并同步升级生产系统相关附属设施，提升汽车内外饰件生产智能化水平，提高生产效率，实现柔性化生产。项目建成后，公司汽车内外饰件生产能力达86万套/年，生产效率提高48%，生产成本降低8%，产品不良品率降低10%。</t>
  </si>
  <si>
    <t>2021年4月</t>
  </si>
  <si>
    <t>柳州奥德永兴汽车零部件科技有限公司</t>
  </si>
  <si>
    <t>年产30万套新能源车用蓄电池盒智能化生产线建设</t>
  </si>
  <si>
    <t>①生产工艺水平提升：引进哈尔滨工业大学的内高压成形技术替代原来的冲压卷焊成形工艺，新能源车用蓄电池盒制造技术采用公司自主研发的自动化、智能化生产工艺，工艺技术属国内先进。②新增25台套焊接机器人、自动涂装设备、气密性检测仪、PLC控制系统、数控内高压成形机、数控弯管机等自动、智能设备，新增欧式双梁行车、配套模具。③生产线智能化水平提升建设：建成年产30万套新能源车用蓄电池盒智能化生产线。</t>
  </si>
  <si>
    <t>广西柳鹿东方汽车部件有限公司</t>
  </si>
  <si>
    <t>汽车零部件生产车间及相关配套设施项目</t>
  </si>
  <si>
    <t>项目占地面积44.63亩，主要建设生产厂房及相关生产辅助设施，项目购置注塑机及配套生产设备，建设形成年产50万台发动机进气歧管、20万台车门版生产能力，新增年产值15000万元。</t>
  </si>
  <si>
    <t>2023年10月</t>
  </si>
  <si>
    <t>柳州乘丰专用汽车有限公司</t>
  </si>
  <si>
    <t>专用车生产线设备扩增及环保改造项目</t>
  </si>
  <si>
    <t>项目在原有生产线基础上进行升级改造，计划购买设备以及模具和检具和工位器具，投资安装及基础建设进行生产线生产设备扩增及环保改造，完成新产品的迭代更新，提高产线产量并增加生产的环保性。</t>
  </si>
  <si>
    <t>柳州市华鹏机电焊接有限公司</t>
  </si>
  <si>
    <t>年产200万套焊接电极及焊接材料生产线</t>
  </si>
  <si>
    <t>项目建设生产厂房及附属设施，购置铣钻床、磁力抛光机、数控立式钻床、数控车床等先进的生产设备开发新型产品，建设焊接电极及焊接材料生产线，形成年产200万套焊接电极及焊接材料的生产能力。公司目前是上海通用、东风二汽集团、北汽公司等汽车企业，格力、美的家电等企业的供应商。</t>
  </si>
  <si>
    <t>柳州双银汽车内饰有限公司</t>
  </si>
  <si>
    <t>汽车内饰件生产线扩建项目</t>
  </si>
  <si>
    <t>项目占地面积5333㎡，主要建设生产厂房、办公楼及相关生产辅助设施，项目购置聚氨酯汽车地毯发泡自动浇筑系统、四柱式伺服液压机、筛网式烘箱等先进自动化设备，建设形成年20万套汽车内饰的生产能力，新增年产值5000万元。</t>
  </si>
  <si>
    <t>柳州市东海汽车零部件有限公司</t>
  </si>
  <si>
    <t>汽车 及新能源汽车铸件项目</t>
  </si>
  <si>
    <t>项目是对新能源汽车产业链环节的关键配套，项目建设占地8亩，项目预计建设成铸铝自动生产线3-5条，购置数字化、智能化等相关设备20-30台，实现产线全自动化，提高生产效率，减少人员人工成本，减少能耗，项目建成后预计产值可达30000-50000万元。</t>
  </si>
  <si>
    <t>广西鹿寨桂浙塑料包装有限公司</t>
  </si>
  <si>
    <t>阀口袋生产线技改项目</t>
  </si>
  <si>
    <t>对原有设备进行更新改造，满足市场需要，提高产品生产效率。 建筑物：利用原有厂房，17330M2； 生产线：对原有的生产线进行技改； 主要设备:新增阀口制袋机、印刷机、覆膜机、拉丝机。 生产工艺：保持原有生产工艺不变； 主要主品：阀口袋产品；产能：技改前年产7500万套塑料编织袋，技改后年产9500万套塑料编织袋； 能耗：技改前年消耗497.31吨标煤，技改后年消耗749.15吨标煤； 本项目不使用国家限制或者淘汰的工艺和设备。</t>
  </si>
  <si>
    <t>2021年6月</t>
  </si>
  <si>
    <t>柳州市广大德金属加工有限公司</t>
  </si>
  <si>
    <t>汽车仪表盘支架（CCB）数字化生产改造项目</t>
  </si>
  <si>
    <t>项目通过购置冲压机器人、焊接机器人、高速自动化冲床等先进设备，技术开发与生产管理员运用CAD、UG、ERP软件实现数字化建模、设计、仿真和信息化管理；汽车仪表盘支架（CCB）数字化生产改造可实现冲压和焊接的自动化生产和数字化管理，提高产品质量和产能；项目建设可形成年产100万件汽车仪表盘支架（CCB）智能化制造的产能。</t>
  </si>
  <si>
    <t>柳州舜宇模具有限责任公司</t>
  </si>
  <si>
    <t>汽车内饰塑料件智能化改造升级项目</t>
  </si>
  <si>
    <t>项目针对汽车内饰塑料件制造中人工成本高、招工困难、人工操作产品质量可靠性不高等问题，引进国内先进的电动熔胶、电动抱闸、快速热循环注塑成型等全新技术的注塑机，配合上料机、机械手、皮带机、五轴往复式喷涂机、冷却塔、冰水机、智能在线监控系统等关键设备和系统，形成年产20万套汽车内饰件。</t>
  </si>
  <si>
    <t>2021年8月</t>
  </si>
  <si>
    <t>柳州千里马木业有限公司</t>
  </si>
  <si>
    <t>年产10万立方米建筑模板生产项目</t>
  </si>
  <si>
    <t>项目占地面积20000平方米(30亩)，项目拟配备板机8套、热压机12台排板线20条、涂胶机10台、4t/h锅炉1台、胶水设备1套。项目建成后可年产建筑模板10万立方</t>
  </si>
  <si>
    <t>2020年8月</t>
  </si>
  <si>
    <t>柳州菱特动力科技有限公司</t>
  </si>
  <si>
    <t>V6发动机质量提升技改项目</t>
  </si>
  <si>
    <t>项目拟对原有生产线进行智能化技术改造升级，以提升质量水平，改善供应前端和制造过程保证能力，增补完善产品开发能力为目标。包括：新增电控拧紧枪、工业级二维码扫描枪、曲轴、凸轮轴综合测量仪，进行MES系统升级改造、热试台架改造等内容，进而实现发动机装机质量和效率的提高。</t>
  </si>
  <si>
    <t>广西双英集团股份有限公司</t>
  </si>
  <si>
    <t>新能源汽车供应链体系转型提升项目</t>
  </si>
  <si>
    <t>根据BYD，小鹏汽车等新能源汽车主机厂供应链体系准入要求，公司对产品生产线的生产自动化、信息化、智能化进行全面提升改造。项目对MES系统进行全面优化升级，通过购置研发设计catia设计软件，定制帆软报表平台，SQL、云指控智能节能系统和PLM系统及精益生产培训等系列措施提升产品生产智能化制造水平，降低生产成本，提高生产效率。</t>
  </si>
  <si>
    <t>柳州市北部生态新区（阳和）</t>
  </si>
  <si>
    <t>上汽通用五菱汽车股份有限公司</t>
  </si>
  <si>
    <t>宝骏基地纯电平台智能制造产线项目</t>
  </si>
  <si>
    <t>应用人工智能、5G、大数据、边缘计算等前沿技术，围绕用户需求，构建工业4.0未来工厂。冲压方面，在宝骏冲压二期改建单层钢结构厂房；车身方面，在宝骏车身一期南面改建一条柔性车身线及分总成中心；涂装方面，在宝骏涂装二期改建三层钢混结构厂房；总装方面，改建单层钢结构厂房及车体输送连廊；其他方面，新增物流及整车交付，对厂区道路、管网等进行改造。</t>
  </si>
  <si>
    <t>广西柳州</t>
  </si>
  <si>
    <t>F510C产品项目</t>
  </si>
  <si>
    <t>基于柔性模块化架构，开发F510C产品，实现PHEV、HEV、EV三种动力形式，利用宝骏基地原有厂房，对冲压、车身、总装车间原有的生产线和设备进行适应性改造，以满足F510C系列产品的生产。宝骏基地总体产能不变，仅对现有产能进行产品结构调整。</t>
  </si>
  <si>
    <t>柳州法恩赛克新能源科技有限公司</t>
  </si>
  <si>
    <t>年产10万吨锂离子电池电解液项目</t>
  </si>
  <si>
    <t>项目专门为锂电池配套电解液，产品以磷酸铁锂和三元动力电解液为主，涵盖低速车、乘用车、商用车、重型载重车辆、观光车等新能源汽车，数码、储能、科研、军工产品等领域。占地123亩，新建综合办公楼、先进分析技术中心、自动化控制中心、智慧工厂，包括自动化生产、清洗、灌装装置区、智能储罐系统等先进设备，建成后将实现年产能10万吨锂离子电池电解液。</t>
  </si>
  <si>
    <t>鹿寨县</t>
  </si>
  <si>
    <t>广西中源机械有限公司</t>
  </si>
  <si>
    <t>广西中源机械液压元件智能生态工厂建设项目</t>
  </si>
  <si>
    <t>本项目拟建造液压元件智能生态生产基地，项目秉承精益化、自动化与少人化、信息化与智能化规划原则，打造成为具备行业内一流水平的液压零部件研发、制造基地。项目拟在广西中源机械有限公司液压件分公司（阳和制造工厂）现有设备设施的基础上进行产能扩充、技术改造与自动化升级，项目建成后预计可实现年产各类液压元件60余万件。</t>
  </si>
  <si>
    <t>北部生态新区</t>
  </si>
  <si>
    <t>广西晶联光电材料有限责任公司</t>
  </si>
  <si>
    <t>年产500吨ITO靶材项目</t>
  </si>
  <si>
    <t>项目购置土地，新建1.7万平米厂房，购置液压件、烧结炉、数控机床等设备，建成制粉车间、制靶车间、机加工车间、绑定车间、研发中心等。形成年产500吨高性能ITO靶材生产线。</t>
  </si>
  <si>
    <t>北部（阳和）工业新区</t>
  </si>
  <si>
    <t>新时代纯电物流车项目</t>
  </si>
  <si>
    <t>开发全新纯电平台轻客产品，打造“更快”“更省”“更便利”的新能源物流车N350V-EV：①纯电架构布置形式；②半承载式车身提升货箱容积，并预留更大容积的拓展；③水冷电池方案提升快充效率。河西基地总体产能不变，仅对现有产能进行产品结构调整。</t>
  </si>
  <si>
    <t>广西锦江火浪新能源科技有限公司</t>
  </si>
  <si>
    <t>新能源热泵智能制造项目</t>
  </si>
  <si>
    <t>项目采用自动化数控加工及在线自动检测系统等先进技术，研发制造家用热泵热水器产品系列、商用（变频）热泵热水机组系列、低温（变频）热泵冷暖机组系统、热泵烘干机组系列等新产品。项目购置总装生产流水线、产品在线自动监测系统等先进设备，建设形成年产家用热泵热水器产品系列50000台、商用（变频）热泵热水机组系列8000台、低温（变频）热泵冷暖机组系统10000台、热泵烘干机组系列2000台产能。</t>
  </si>
  <si>
    <t>柳江区</t>
  </si>
  <si>
    <t>CN202KHEV产品项目</t>
  </si>
  <si>
    <t>以电感驾乘体验加电感造型设计，打造新能源时代下的时尚电感SUV，利用宝骏基地原有厂房，对冲压、车身、总装车间原有的生产线和设备进行适应性改造，以满足CN202K-HEV等系列产品的生产。宝骏基地总体产能不变，仅对现有产能进行产品结构调整。</t>
  </si>
  <si>
    <t>柳州畅航光电科技有限公司</t>
  </si>
  <si>
    <t>智慧显示屏及智能终端制造基地项目</t>
  </si>
  <si>
    <t>项目属于新一代信息技术产业链延链补链的新型显示项目。项目采用全自动化生产等新技术，研发制造智慧显示器新产品。项目全自动显示器生产线设备、全自动贴合生产线设备、自动偏光片贴片等先进设备，建设智慧显示器产品生产线及显示屏相关的智能终端产品制造，实现新增产值50000万元。</t>
  </si>
  <si>
    <t>2021年11月</t>
  </si>
  <si>
    <t>柳州市得华食品有限公司</t>
  </si>
  <si>
    <t>得华食品科技城二期项目</t>
  </si>
  <si>
    <t>项目主要内容包括建设公司总部大楼、员工宿舍、数字化体验馆，引进金检重检一体机、全自动给袋式真空包装机、CIP系统、乳化反应釜、智能V型液体机等80台先进设备，建设自动化设备生产线3条，采用米粉杂质X射线检测等先进技术，形成配套年产6亿袋螺蛳粉的原材料产能。</t>
  </si>
  <si>
    <t>鱼峰区</t>
  </si>
  <si>
    <t>三</t>
  </si>
  <si>
    <t>桂林市</t>
  </si>
  <si>
    <t>广西新桂轮橡胶有限公司，桂林市高新技术产业发展集团有限公司</t>
  </si>
  <si>
    <t>广西新桂轮绿色智能百亿橡胶生态产业园项目</t>
  </si>
  <si>
    <t>规划建设用地2927亩，总建筑面积115.8万平方米，计划总投资100亿元，建设以轮胎生产制造为核心，延伸产业链带动炭黑、钢帘线等上游配套产业入驻，打造橡胶产业研发、生产、展示、立体销售一体化平台，形成年产值超180亿元的橡胶轮胎产业集群。</t>
  </si>
  <si>
    <t>桂林经开区</t>
  </si>
  <si>
    <t>广西科伦制药有限公司</t>
  </si>
  <si>
    <t>广西科伦制药溶媒回收系统升级改造及节能降耗改造项目</t>
  </si>
  <si>
    <t>本项目计划总投资905.25万元，其中固定资产投资524万元。项目主要建设内容：1、对溶剂回收车间进行节能改造，提升效率，降低能耗；2、对部分回收体系进行自动化升级改造； 3、二期污水站厌氧罐曝气池技术改造，4.动力车间节能降耗改造；改造完成后，将极大的提升溶媒回收的效率，效率比改造前提升,30%，每年节能降耗达150万，新增产值3000万。</t>
  </si>
  <si>
    <t>桂林经济技术开发区</t>
  </si>
  <si>
    <t>桂林赐佳鞋业有限公司</t>
  </si>
  <si>
    <t>桂林赐佳鞋业有限公司建设项目</t>
  </si>
  <si>
    <t>项目新增用地230亩，项目分两期建设，一期建设标准化生产厂房6栋及配套用房，购置及安装制鞋生产线20条，为安踏、斐乐、耐克、NB四大品牌代工；二期在桂林全州建设鞋业生产基地。项目投产后，项目制鞋产能、产值居广西前列。</t>
  </si>
  <si>
    <t>桂林市全州县</t>
  </si>
  <si>
    <t>2020年12月</t>
  </si>
  <si>
    <t>广西禅方药业有限公司</t>
  </si>
  <si>
    <t>金安国纪中成药生产基地建设（暨广西禅方药业有限公司药品制剂扩产技改）项目</t>
  </si>
  <si>
    <t>项目新征地114亩，引进药品批文5-10个，建设生产厂房、原料仓库、成品仓库、质检楼、综合用房、职工宿舍及相关辅助设施等合计82300平方米，以及配套水电、消防、环保等设施，拟新设20条生产线及配套中药提取，建成后年产能达45亿片片剂、6亿袋颗粒剂、15亿粒胶囊剂、300吨酒剂及1200万瓶糖浆剂（合剂）及1亿个塑料瓶。</t>
  </si>
  <si>
    <t>2021年10月</t>
  </si>
  <si>
    <t>桂林洁伶工业有限公司</t>
  </si>
  <si>
    <t>新建生产线项目</t>
  </si>
  <si>
    <t>项目占地44318㎡，建筑面积56015㎡，主要建设智能化生产车间及立体仓库、消毒车间等，建设12条卫生巾及尿裤生产线，项目建成达产后年产能500万件产品规模。</t>
  </si>
  <si>
    <t>桂林市七星区</t>
  </si>
  <si>
    <t>兴安海螺水泥有限责任公司</t>
  </si>
  <si>
    <t>2#熟料生产线综合能效提升项目</t>
  </si>
  <si>
    <t>①2#原料磨技改辊压机终粉磨；②生料立磨系统降阻改造；③预热器旋风筒改造高效低阻旋风筒；④分解炉分级燃烧改造；⑤三代篦冷机升级四代篦冷机；⑥窑头燃烧器升级低氮高效燃烧器；⑦煤磨及其它物流输送设备节能改造。</t>
  </si>
  <si>
    <t>桂林市兴安县</t>
  </si>
  <si>
    <t>2022年11月</t>
  </si>
  <si>
    <t>广西优尼康通医疗科技有限公司</t>
  </si>
  <si>
    <t>桂林优尼康通医疗器械及防护设备生产基地建设项目</t>
  </si>
  <si>
    <t>项目属于生物医药及医疗器械产业链延链补链的健康器械项目。项目采用新型超微孔膜材料等新型材料技术，研发制造医疗器械、医疗防护用品等产品。项目购置防静电双边滚筒生产线、纯化水制水机、封边机、自动连续式封口机、数显恒温搅拌循环水箱、全自动医用包装生产线等先进生产设备，建设形成日产医疗器械、医疗防护用品等产品500万个（套）产能。</t>
  </si>
  <si>
    <t>桂林市临桂区</t>
  </si>
  <si>
    <t>全州县粤桂纸业有限公司</t>
  </si>
  <si>
    <t>粤桂纸业搬迁改造项目</t>
  </si>
  <si>
    <t>项目分三期建设。一期建设2400纸机生产线一条，年产6万吨特种纸；二期建设1760、1880、2100、2200纸机生产线各一条，2640纸机生产线二条，年产3万吨特种纸和2万吨薄页纸；三期建设5600纸机生产线一条，年产10万吨高瓦纸。</t>
  </si>
  <si>
    <t>广西东维丰电子科技有限公司</t>
  </si>
  <si>
    <t>直流无刷微电机产业化生产基地项目</t>
  </si>
  <si>
    <t>项目占地80亩，新建标准厂房44000平方米，购置安装高新电子产品、CPU散热模组的动力驱动生产线33条。项目分二期建设，一期建设标准厂房27000平方米，建设高新电子产品、CPU散热模组的动力驱动生产线生产线23条；二期建设标准厂房17000平方米，安装高新电子产品、CPU散热模组的动力驱动生产线10条。</t>
  </si>
  <si>
    <t>桂林市平乐县</t>
  </si>
  <si>
    <t>桂林鑫晶琳食品有限公司</t>
  </si>
  <si>
    <t>年产4万吨干米粉1.5万吨芋圆1万吨速冻食品建设项目</t>
  </si>
  <si>
    <t>项目属于绿色食品产业链延链补链的食品建设项目。项目采用半自动化食品深加工生产工艺，研发制造干米粉、芋圆、速冻食品等产品。项目购置切丁机、芋圆机、榨粉机等先进设备，自动化程度打到90%，生产效率提高了90%，项目建成后可实现年产4万吨干米粉、1.5万吨芋圆及1万吨速冻食品产能。</t>
  </si>
  <si>
    <t>广西南博万智能装备有限公司</t>
  </si>
  <si>
    <t>智能制造和高新电子产业项目</t>
  </si>
  <si>
    <t>项目规划用地130亩，总投资约1亿元，分二期进行，第一期乙方购买厂房和将原在深圳的机械设备及新购置的设备等搬迁至购置厂房开展研发、生产及加工，投资约3000万元。第二期投资约7000万元进行技改和厂房建设等。</t>
  </si>
  <si>
    <t>中国化工集团曙光橡胶工业研究设计院有限公司</t>
  </si>
  <si>
    <t>航空轮胎技改（“十三五”关键材料条件建设项目）</t>
  </si>
  <si>
    <t>本项目为航空轮胎的技改项目，重点针对航空轮胎模拟飞机起降、航空轮胎制造实施技术改造；项目新增工艺设备9台（套），改造设备1套，新增试验厂房1幢，新增建筑面积900平方米。</t>
  </si>
  <si>
    <t>桂林市七星区横塘路55号</t>
  </si>
  <si>
    <t>桂林长发小寨生物科技有限公司</t>
  </si>
  <si>
    <t>淘米水植物发酵提取生产技术改造项目</t>
  </si>
  <si>
    <t>产能扩大：由原来1天生产1吨淘米水发酵扩大到每天生产5吨淘米水，洗发产品由原来每天生产1.5吨扩大为每天生产7.5吨。
技术开发与质量提升：对自然发酵的菌种进行筛选培养，根据不同菌种的习性调整淘米水的制作工艺。植物由原来的单一水解发酵调整为植物分类提取，针对不同的植物提取液进行分类与淘米水发酵，提升植物功效利用率。
设备改进：更新灌装设备，灌装生产能力由每班的1.5吨生产能力调整为每班3吨生产能力。乳化由每天生产6吨的乳化线通过增加乳化锅提升到每天生产9吨。</t>
  </si>
  <si>
    <t>桂林市龙胜各族自治县</t>
  </si>
  <si>
    <t>桂林漓峰医药用品有限责任公司</t>
  </si>
  <si>
    <t>桂林漓峰医药用品有限责任公司酒精分装扩建项目</t>
  </si>
  <si>
    <t>项目计划新建标准厂房5栋及配套生活设施，项目涵盖医用消毒剂、家用消毒剂、医疗器械、家庭日化产品四大系列，其中新增医用消毒剂5条生产线、家用消毒剂2条生产线、1条家庭日化产品生产线（竹莹素抗菌洗手液）、1条医疗器械生产线（口罩生产线）以及1条配套包装材料生产线。项目完成后，年产消毒剂及家庭日化产品年产量可达3万吨，口罩年产量240万个。</t>
  </si>
  <si>
    <t>桂林市灵川县</t>
  </si>
  <si>
    <t>荔浦华越电子科技有限公司</t>
  </si>
  <si>
    <t>LED支架器件封装自动化柔性生产线建设项目</t>
  </si>
  <si>
    <t>项目以模具技术、冲压电镀技术、封装技术为基础，融合自动化和数字IT 化建设 LED 支架自动化生产线，建设10条卷对卷高速连续电镀铜镍银自动化生产线，其中建设9条镀铁基材高速连续电镀铜镍银自动化生产线，1条镀铜基材高速连续电镀铜镍银自动线。购买 LED 高速灌胶机、全自动高速焊线机等自动化智能设备。该生产线建成后具备 3000 万只/年的生产能力，解决LED支架生产能滞后的问题，实现LED 支架制造周期减少 20％，生产效率提升 70％。</t>
  </si>
  <si>
    <t>荔浦市高新产业园区</t>
  </si>
  <si>
    <t>桂林七星粉业食品科技有限责任公司</t>
  </si>
  <si>
    <t>新建干制米粉生产项目</t>
  </si>
  <si>
    <t>项目拟在桂林市临桂区会仙镇会仙工业园旅游休闲食品产业园回购1万平米标准厂房，采用江南大学与青岛海特佳智能科技有限公司国内首套PLC全自动控制干制米粉生产线，按照HACCP质量控制系统，从原材料入库到加工、包装、入库、出库的年生产能力20000吨规模的高端干制米粉生产线。预计总投资5000万元，年销售收入1亿元以上，创造利税800万以上。</t>
  </si>
  <si>
    <t>桂林市临桂区会仙工业园</t>
  </si>
  <si>
    <t>桂林日清食品有限公司</t>
  </si>
  <si>
    <t>冲泡型营养米生产线项目</t>
  </si>
  <si>
    <t>为达到冲泡型营养米的生产要求公司新建了1000多平方的营养米车间和1000平方的仓库，车间地面及墙面都进行了防尘处理并按照10万级的净化标准安装了净化设备。大米从原料粉碎、营养米配比混合、熟化、成型、分离、烘干、包装等过程都由设备自动完成。</t>
  </si>
  <si>
    <t>桂林三花股份有限公司</t>
  </si>
  <si>
    <t>白酒提升改造二期项目</t>
  </si>
  <si>
    <t>项目利用现有土地，按照新的工艺要求，重点对糖化、蒸馏工序及二线蒸饭、发酵工序进行改造，计划引进行业最先进的理念，改进米香型白酒的技术和装备，对糖化、蒸馏设施及一线蒸饭、发酵设施进行改造提升，以及配套土建工作等，达到提高桂林三花酒产品质量，提升劳动效率、节能降耗、美化生产环境的目的。</t>
  </si>
  <si>
    <t>桂林市象山区</t>
  </si>
  <si>
    <t>桂林市啄木鸟医疗器械有限公司</t>
  </si>
  <si>
    <t>年产10万台高性能LED光固化机生产线改建项目</t>
  </si>
  <si>
    <t>拟购置一批CNC数控车床、车床联网监控系统、激光焊接机、试制生产模具等先进设备。同时，全面推进精益生产项目工程，对生产布局、线平衡、生产计划等方面进行改善，形成年产10万台高性能LED光固化机的生产能力，创造良好的经济效益。</t>
  </si>
  <si>
    <t>七星区</t>
  </si>
  <si>
    <t>桂林量具刃具有新责任公司</t>
  </si>
  <si>
    <t>300mm以下卡尺自动化生产线建设项目</t>
  </si>
  <si>
    <t>项目主要通过实现300mm以内卡尺自动化生产，打破卡尺“一体成型”的传统工艺，通过“化整为零”让卡尺各部件实现精致的量化生产，然后再通过精密的组装技术把各个部件融为一体。项目计划订制20台左右的卡尺专用成型磨床；改装10台普通平面磨床为数控平面磨床；对卡尺机加工工艺流程进行自动化数控建设，实现300mm以内卡尺类产品机加过程的数字化及智能化，同步实现平面数控磨床的一人多机操作。</t>
  </si>
  <si>
    <t>2025年12月</t>
  </si>
  <si>
    <t>桂林漓江茶厂有限公司</t>
  </si>
  <si>
    <t>漓江茶厂茶叶智能化生产线建设项目</t>
  </si>
  <si>
    <t>扩建厂房面积5000平方米，引进清洁化六堡茶生产线1条，达到年生产能力150吨；引进桂花真空冷冻干燥生产线1条，达到年加工能力3吨桂花干；引进清洁化自动化桂花茶生产线1条，达到年加工能力20吨桂花茶；茶叶生产线配套设施。</t>
  </si>
  <si>
    <t>龙胜县</t>
  </si>
  <si>
    <t>2022年12月</t>
  </si>
  <si>
    <t>桂林沛泽机电科技有限公司</t>
  </si>
  <si>
    <t>精密五金零部件的数字化车间建设项目</t>
  </si>
  <si>
    <t>数字化车间建设项目以工业自动化及智能生产为目标，按照智能生产要求，对公司生产管理进行信息化建设，从产品设计到产品生产制造、仓储、销售等环节实现数字化建设。通过购买购进车铣复合加工设备等自动化生产设备，采用一彩进销存管理系统、几禾 ERP 标准版企业管理软件系统，实现了从原料到产品关键技术节点自动化、智能化，缩短新产品开发周期、自动化水平和信息化管理能力。</t>
  </si>
  <si>
    <t>桂林泓雅彩印包装有限公司</t>
  </si>
  <si>
    <t>新增方底阀口袋第二条生产线项目</t>
  </si>
  <si>
    <t>项目预计投资1000万元，新增阀口袋生产线：新增高效阀口袋机1台，拉丝机1组，印刷机2台高速圆织机18台等设备。项目建成后能年生产阀口袋5000万。</t>
  </si>
  <si>
    <t>桂林灌阳千家洞天然饮料有限公司</t>
  </si>
  <si>
    <t>扩建厂房仓库及新增设备技术改造</t>
  </si>
  <si>
    <t>扩建厂房4000平米，新增设备智慧吹瓶机一套、在线品质监测系统一套、机器人码垛一套等机器设备。</t>
  </si>
  <si>
    <t>桂林市灌阳县福星村</t>
  </si>
  <si>
    <t>四</t>
  </si>
  <si>
    <t>梧州市</t>
  </si>
  <si>
    <t>广西翅冀钢铁有限公司</t>
  </si>
  <si>
    <t>广西翅冀钢铁有限公司年产140万吨型钢热镀锌项</t>
  </si>
  <si>
    <t>建筑面积48853.2平方米，建设14条型钢热镀锌（吹镀）机组，11条人工生产线，2条半自动生产线等。</t>
  </si>
  <si>
    <t>梧州市临港经济区（循环园区）</t>
  </si>
  <si>
    <t>广西岑溪市龙湾矿业有限责任公司</t>
  </si>
  <si>
    <t>佛子冲矿区龙湾矿段年采选80万吨铜铅锌矿技改扩建项目</t>
  </si>
  <si>
    <t>项目采用国内先进技术对矿山井下通风系统、供水系统、供电系统及通讯系统等进行升级改造，引进先进生产设备和工艺，对破碎系统、浮选工艺流程、浓缩池、脱水系统、除尘系统进行升级改造，将现有600t/d铅锌矿选矿产能提升至2500t/d，达到年选矿量80万吨的生产能力。</t>
  </si>
  <si>
    <t>梧州市岑溪市</t>
  </si>
  <si>
    <t>4.有色金属</t>
  </si>
  <si>
    <t>广西科丽能生态环境有限公司</t>
  </si>
  <si>
    <t>梧州市桂东生态环保基地项目（一期）</t>
  </si>
  <si>
    <t>项目采用国内先进的稳定化/固化处理工艺和物化处理工艺，对各类工业企业产生的固态、液态危险废物进行全方位覆盖的处理。项目一期经营规模为13万吨/年，其中物化处理1万吨/年（限液态），稳定固化（柔性填埋）9万吨/年，刚性填埋3万吨/年。</t>
  </si>
  <si>
    <t>梧州市龙圩区</t>
  </si>
  <si>
    <t>广西梧州晶盛科技有限责任公司</t>
  </si>
  <si>
    <t>梧州晶盛年产20万吨玻璃瓶罐生产项目</t>
  </si>
  <si>
    <t>项目占地面积约200亩。建设原料区，配套办公楼、宿舍楼和食堂等公辅工程。购置及安装自动配料系统及辅助设备、玻璃窑炉及配套设备、行列机设备及配套系统、行列机冷风机设备等主要设备共90台（套）。项目建成后，具备年综合利用碎玻璃16万吨，年产玻璃瓶罐20万吨的生产能力。</t>
  </si>
  <si>
    <t>梧州市苍梧县</t>
  </si>
  <si>
    <t>广西震宇环保科技有限公司</t>
  </si>
  <si>
    <t>年处理80万吨含铅锑锡再生综合利用项目（一期）</t>
  </si>
  <si>
    <t>项目引进3条先进生产线，采用变压吸附制氧、富氧侧吹熔炼、粗铅火法精炼、板栅低温熔炼、铅精炼等先进技术，研发制造精铅、合金铅等新产品。项目建设拆解车间、熔炼及精炼车间、合金车间、碱渣回收车间、制酸车间、制氧站各1套，购置熔炼系统、富氧侧吹炉、铅精炼系统等先进系统及配套设备各1套，项目建设完成后，可实现含铅锑锡物料年处理80万吨的生产能力。</t>
  </si>
  <si>
    <t>梧州市毅马五金制品有限公司</t>
  </si>
  <si>
    <t>PC钢棒用合金钢热轧盘条技改项目</t>
  </si>
  <si>
    <t>本技改项目利用原有电弧炉、精炼炉和连铸设施设备，对连铸生产线改造升级，新增一条热送连轧高线生产线，增加电磁搅拌装置，结晶器液面自动控制，长水口保护浇注，生产优质合金钢热轧盘条，生产合金钢。充分利用原有产能优势，达到满负荷生产，可年产PC钢棒用合金钢热轧盘条25-30万吨，产值约30亿元。</t>
  </si>
  <si>
    <t>梧州市临港经济区</t>
  </si>
  <si>
    <t>广西恒特新材料科技有限责任公司</t>
  </si>
  <si>
    <t>陶瓷配料生产项目</t>
  </si>
  <si>
    <t>项目采用公司自主知识产权“一种硅酸锆包裹型陶瓷色料的制备方法”等10项专利技术，研发制造铁黑粉、陶瓷色料、陶瓷熔块等陶瓷配料。项目购置鄂式破碎机、球磨机、回转窑等先进设备，建设形成年产活性铁黑粉1.1万吨、陶瓷咖啡色、黑色、枯黄1.5万吨、䦅黄5000吨、熔块1.5万吨的产能。</t>
  </si>
  <si>
    <t>梧州市永达钢铁有限公司</t>
  </si>
  <si>
    <t>不锈钢棒线材多产品共线轧钢生产工艺技术改造项目</t>
  </si>
  <si>
    <t>公司进行技术改造，利用原有的老厂房和部分生产设施,前端共用加热炉和粗轧、中轧机组，利用自主设计的工艺转换枢纽方案，设计国内首套不锈钢棒线材多产品共线轧钢生产工艺，实现后端差异化生产。主要建设内容包括加热炉1座，粗轧机6台、中轧机6台，工艺转换枢纽2座，棒材精轧机4台、减定径机组1台、线材预精轧机组1套，线材精轧机1台、大盘卷精轧机1台以及配套供电、供气、水处理、稀油站和厂房、行车改造等。</t>
  </si>
  <si>
    <t>长洲不锈钢制品产业园区</t>
  </si>
  <si>
    <t>3.冶金工业</t>
  </si>
  <si>
    <t>广西昭信平洲电子有限公司</t>
  </si>
  <si>
    <t>电子元器件磁铁芯制造技改项目</t>
  </si>
  <si>
    <t>项目在原厂址扩建六层车间1栋及附属建筑，导入5条铁氧体磁芯制造生产线、CLF-NI产品新增3条生产线。项目生产铁氧体磁芯并通过CLF-NI自动化生产线制造车用电感产品。产品供应于汽车发动机、安全气囊、刹车等安全部件的控制使用。电感产品应用于汽车制造各个环节，在汽车制造产业链中处于重要地位。项目的实施有利于电感产品生产的自主化、本地化生产。达产后磁芯年产量15600万只，电感产品产能增加2000万只/年，新增年产值1.2亿元。</t>
  </si>
  <si>
    <t>永达钢铁集团“5G+工业互联网”数字智能工厂一体化系统项目</t>
  </si>
  <si>
    <t>利用5G+工业互联网、云计算和自动化控制等技术，建设5G+工业互联网络系统、MES制造执行系统等软硬件系统，覆盖从原料采购、生产制造到产品用户终端全链条，实现数据采集自动化、数据处理云端化、生产调度自动化、生产控制智能化、品控检化验自动化、业务流程规范化、上下游管理精准化、资源利用最大化和上下游产业链数据共享，提升制造装备智能化水平，建成永达集团云端数字智能化工厂。</t>
  </si>
  <si>
    <t>梧州市同创新能源材料有限公司</t>
  </si>
  <si>
    <t>年产38000吨锂电池负极材料生产制造扩建项目</t>
  </si>
  <si>
    <t>建筑面积30000平方米，计划建设　提纯车间、粉碎车间、烘干车间、碳化车间、成品车间、磨粉车间、仓库和办公室，主要设备包括：反应釜、压滤机、离心机、环保水处理设施、烘干窑炉、闪蒸炉、碳化窑炉、环保气处理设施、混合机、除磁机、筛料机、粉碎机、分级机、整形机、磨粉机、空压机、粉尘收集设施，项目完成后，预计年产　锂电池负极材料38000吨。</t>
  </si>
  <si>
    <t>粤桂合作特别试验区(高新
片区)</t>
  </si>
  <si>
    <t>梧州通达农牧科技有限公司</t>
  </si>
  <si>
    <t>苍梧县生猪屠宰加工配送物流中心项目</t>
  </si>
  <si>
    <t>项目购买土地69.6亩，按国家生猪屠宰标准化示范厂要求，新建待宰/屠宰/冷库/分割车间、检疫检验室、肉制品/预制菜加工车间及产品展示楼，配套冷链物流配送中心、废弃物污水处理中心等设施。购买机器人自动劈半机、三点式电麻输送机（国家发明专利）、胴体加工自动线、全自动核酸提取仪及荧光定量PCR分析系统等先进设备，新建生猪屠宰自动化生产线，达到年屠宰生猪50万头的规模，年产各类副产品5万吨。</t>
  </si>
  <si>
    <t>广西梧州市金海不锈钢有限公司</t>
  </si>
  <si>
    <t>梧州市金海不锈钢数字一体化系统项目</t>
  </si>
  <si>
    <t>采用人工智能模型、大数据等技术，建设信息数字化一体化平台，梳理、整合、优化企业业务流程，体现协同、高效、灵活等特点，达到“产销一体、管控一体、业财一体”数字化提升管理的目标。解决信息化基础薄弱，数据的可靠性和及时性得不到保证的问题，形成业务流程规范化、生产管理精细化、企业运作高效化、企业信息透明化。</t>
  </si>
  <si>
    <t>梧州市长洲区</t>
  </si>
  <si>
    <t>广西欧神诺陶瓷有限公司</t>
  </si>
  <si>
    <t>欧神诺智能化大板陶瓷技改项目</t>
  </si>
  <si>
    <t>项目填补广西大板线以及窑炉余热利用领域空白，采用窑炉窑尾余热利用，制造陶瓷大板等新产品。项目购置宽体窑、西斯特姆等先进设备，建设形成年产900万平方米抛釉砖。项目实施单位欧神诺是行业一线品牌，广西欧神诺现有专利22件，欧神诺集团持有有效专利超过100件。</t>
  </si>
  <si>
    <t>梧州市藤县</t>
  </si>
  <si>
    <t>藤县飞乐电子科技有限公司</t>
  </si>
  <si>
    <t>年产300万平方米低压化成箔技术改造项目</t>
  </si>
  <si>
    <t>项目采用带状箔材高效生产工艺等先进技术，研发制造电极箔材料新产品。项目通过自主设计建设10条低压化成生产线、3条导箔生产线，购置成套纯水生产设备、分离回收设备、新增35千伏高压供配电设施等先进设备，建设形成年产低压化成箔300万平方米生产能力。</t>
  </si>
  <si>
    <t>梧州市万顺锻压机床厂有限公司</t>
  </si>
  <si>
    <t>大型精密汽车制造装备生产车间技改项目</t>
  </si>
  <si>
    <t>本项目进行大型精密汽车制造装备的生产线改造升级，项目计划建设重型生产厂房1栋，土建面积约8千平方米。新增购置一批国内先进的自动化高精尖生产与检测设备，主要设备包括：数控切割机、焊接机器人、激光测量仪器、新型数控机床等，用于生产新产品:大型精密数控压力机，项目实施后预计可形成年产100台(套)的生产能力。</t>
  </si>
  <si>
    <t>广西浔味食品科技有限公司</t>
  </si>
  <si>
    <t>年产3000吨米面制品加工生产线技术改造项目</t>
  </si>
  <si>
    <t>公司占地16亩，项目改建鲜湿米粉、干米粉2条米面制品加工生产线，新购置自动淘米机、磨浆机、蒸粉机、烘干机、干预机、老化机、切粉机、包装机等生产设备。</t>
  </si>
  <si>
    <t>梧州粤桂试验合作区</t>
  </si>
  <si>
    <t>2020年11月</t>
  </si>
  <si>
    <t>梧州市联溢化工有限公司</t>
  </si>
  <si>
    <t>电解节能改造项目</t>
  </si>
  <si>
    <t>项目对电解生产装置进行节能改造，增加一台电解槽作为调峰电解槽，错峰用电，实现电解装置节约用电，节能减碳。主要产品生产规模不变。</t>
  </si>
  <si>
    <t>梧州市万秀区</t>
  </si>
  <si>
    <t>五</t>
  </si>
  <si>
    <t>北海市</t>
  </si>
  <si>
    <t>北海惠昌智能科技有限公司</t>
  </si>
  <si>
    <t>惠科液晶显示屏模组项目二期</t>
  </si>
  <si>
    <t>项目拟建设9条液晶屏组模生产线及相关配套设施，建成后达到年产MNT模组液晶显示面板1000万片的生产能力。</t>
  </si>
  <si>
    <t>北海市经开区</t>
  </si>
  <si>
    <t>鲜美来食品股份有限公司</t>
  </si>
  <si>
    <t>海洋食品产业化项目</t>
  </si>
  <si>
    <t>项目拟新建生产基地，总占地面积为19,897.1平方米，总建筑面积为37,373.1平方米，主要建筑物包括1#海洋食品深加工车间、配套生活楼、污水处理站、门卫室、2#海洋食品深加工车间。为保证本项目的顺利开展，公司拟新增设备共470台（套），拟新增软件系统2套，项目建成后拟新增人员442人。建成后将新增虾仁类产品1.2万吨，虾滑类产品1.8万吨。</t>
  </si>
  <si>
    <t>北海瑞电智能设备有限公司</t>
  </si>
  <si>
    <t>水电解净化医疗电器产品先进制造项目</t>
  </si>
  <si>
    <t>通过先进的全机器人自动化生产线替代传统的人工组装生产线，达到提高生产效率，提升产品品质，降低生产成本的目标。</t>
  </si>
  <si>
    <t>北海市综保区</t>
  </si>
  <si>
    <t>北海玖嘉久食品有限公司</t>
  </si>
  <si>
    <t>广西优势食品智能冷链物流及配套工程建设项目</t>
  </si>
  <si>
    <t>项目新建大型食品智能冷库1栋，购买相应的生产设备，做好配套设备等等。建设新型食品原料和成品仓库、新型研发中心，该中心将以玖嘉久食品有限公司为主体，与自然资源部第四海洋研究所、日本北海道大学联合承担自治区科技重大研发项目--“中国-日本新型海洋食品研发（国际）联合实验室建设”。建设广西优势食品相关的配套生产车间1栋。</t>
  </si>
  <si>
    <t>广西康鸿泰家居科技有限公司</t>
  </si>
  <si>
    <t>智能家居康养生产线项目</t>
  </si>
  <si>
    <t>主要购置全自动数显温控隧道成型炉等设备，检测浴缸一体成型生产线，年产浴缸5000套</t>
  </si>
  <si>
    <t>北海市三富影音制品有限公司</t>
  </si>
  <si>
    <t>智能终端精密零部件产品技术改造项目</t>
  </si>
  <si>
    <t>项目在公司现有研发创新环境和设备基础上，购置三机一体除湿干燥机等设备，采用触控式人机，加热并施加高压等技术形成电子信息类产品的注塑、喷涂、SMT、包材、喇叭等配套零部件：注塑及喷涂塑胶件500万套，PCBA电路板600万片，全尺寸包材750万套，全频喇叭700万只。</t>
  </si>
  <si>
    <t>北海高岭科技有限公司</t>
  </si>
  <si>
    <t>北海高岭科技有限公司清洁能源煤改气项目</t>
  </si>
  <si>
    <t>项目主要建设内容：新建天然气燃烧供热系统代替燃煤系统，配套的余热回收及消防安全系统。</t>
  </si>
  <si>
    <t>北海市合浦县</t>
  </si>
  <si>
    <t>六</t>
  </si>
  <si>
    <t>防城港市</t>
  </si>
  <si>
    <t>广西金川有色金属有限公司</t>
  </si>
  <si>
    <t>广西金川公司铜系统工艺及数字化升级项目</t>
  </si>
  <si>
    <t>项目充分利用原有生产设备设施，对铜冶炼系统进行升级扩建，主要采用国际领先水平的“侧吹熔炼+多枪顶吹吹炼”冶炼工艺，扩建一套30万吨/年铜冶炼系统，项目建成后年产阳极板30万吨，硫酸124万吨。</t>
  </si>
  <si>
    <t>防城港市港口区企沙镇企沙工业区</t>
  </si>
  <si>
    <t>2022年</t>
  </si>
  <si>
    <t>2024年</t>
  </si>
  <si>
    <t>广西国电交通设施有限公司</t>
  </si>
  <si>
    <t>国电标准件智能制造项目</t>
  </si>
  <si>
    <t>建设交通设施标准件总部基地，产能为50万吨/年。</t>
  </si>
  <si>
    <t>防城港市企沙工业园</t>
  </si>
  <si>
    <t>防城港华隆耐火材料有限公司</t>
  </si>
  <si>
    <t>华隆功能环保性耐火新材料生产基地项目</t>
  </si>
  <si>
    <t>本项目从事钢流控制高端功能环保性耐火材料制品（高效连铸三大件产品）生产（塞棒、长水口和中间包快换下水口），项目建成连铸用三大件生产线两条，项目采用数字化、自动化、绿色化生产工艺，配合智能生产系统自动化生产线。</t>
  </si>
  <si>
    <t>广西防城港市企沙工业区</t>
  </si>
  <si>
    <t>广西钢铁集团有限公司</t>
  </si>
  <si>
    <t>广西钢铁冷轧厂新增精整机组工程</t>
  </si>
  <si>
    <t>建设27座罩式退火炉、一条单机架平整机组、两条重卷拉矫机组和一条半自动包装机组，促进镀锌机组和连退机组品种优化升级。</t>
  </si>
  <si>
    <t>防城港市经开区</t>
  </si>
  <si>
    <t>广西钢铁冷轧厂酸洗机组工程</t>
  </si>
  <si>
    <t>为针对市场需求，积极开发热轧酸洗商品板，逐步提高冷轧产品的种类和品质以创造更多效益，拟新增100万吨连续酸洗机组项目。 本工程年产能为100万吨,包括一条连续酸洗机组和一条半自动包装机组。</t>
  </si>
  <si>
    <t>广西小藻农业科技有限公司</t>
  </si>
  <si>
    <t>防城港微藻医药加工产业基地技改及扩建项目</t>
  </si>
  <si>
    <t>扩建一期微藻加工基地，进一步扩建生产车间与厂房、增建加工提炼生产线、完善厂区与配套设施，建立全链条的深加工提炼原料药级别EPA以及保健品终端产品生产线。</t>
  </si>
  <si>
    <t>防城港市港口区</t>
  </si>
  <si>
    <t>广西美控电器有限公司</t>
  </si>
  <si>
    <t>自动化智能制造</t>
  </si>
  <si>
    <t>项目利用温控智能除霜控制系统”等专利新技术，研发制造大气治理设备（包含油烟治理和工业废气治理）,节能减排厨电、电子控制系统等新产品。项目建设形成年产商用变频冷柜1000台，大气治理设备（包含油烟治理和工业废气治理）2510台、万能蒸烤箱1500台、商用电磁烹饪设备5000台、电子控制系统20000套。</t>
  </si>
  <si>
    <t>东兴市</t>
  </si>
  <si>
    <t>广西魏码实业有限公司</t>
  </si>
  <si>
    <t>防城港冶金装备制造项目</t>
  </si>
  <si>
    <t>项目占地50亩，厂房面积约2万平方米，建设生产车间、装配车间等公用和辅助工程，购进120台套全自动精密数字专用设备，年产3万吨铸钢铸铁等冶金机械装备、高合金钢铁铸件、机加工备品备件、铆焊件及其它机械设备加工铸造等。</t>
  </si>
  <si>
    <t>防城港市港口区经济技术开发区</t>
  </si>
  <si>
    <t>广西钢铁炼钢厂钢轧余热回收利用工程（一期）</t>
  </si>
  <si>
    <t>为有效回收防钢基地富余蒸汽的能源，提高全厂环境效益及经济效益，进而响应国家碳达峰、碳中和政策，拟对防钢基地（一期）钢后系统富余饱和蒸汽进行回收利用，产出电能供厂区使用，提高余热利用经济效益。</t>
  </si>
  <si>
    <t>东兴市得福实业有限公司</t>
  </si>
  <si>
    <t>东兴市洪福农副产品精加工项目</t>
  </si>
  <si>
    <t>项目建设内容深加工生产车间、办公楼、员工宿舍、员工饭堂土建工程以及配套水电、道路、绿化等设施，购置生产线及相关设备，购置生产线一套及相关生产设备，形成年加工胡椒10000吨生产能力。</t>
  </si>
  <si>
    <t>防城港市东兴市</t>
  </si>
  <si>
    <t>广西壮泉康养科技有限公司</t>
  </si>
  <si>
    <t>500t/a保健酒生产项目</t>
  </si>
  <si>
    <t>项目总建筑面积7460平方米，其中：办公楼380平方米、生产车间800平方米、灌装车间800平方米、中间产品车间1000平方米、成品仓库1500平方米，产品展厅600平方米、应急水池100平方米、停车场1200平方米、旅客接待中心500平方米。采用工艺为：不直接生产白酒，通过购买原材料（白酒、药材），再经过传统炮制加工出成品。</t>
  </si>
  <si>
    <t>防城港上思县</t>
  </si>
  <si>
    <t>广西金川公司电解系统扩能挖潜技术改造项目（二期）</t>
  </si>
  <si>
    <t>本项目对一期40万吨"双闪"系统进行匹配升级,优化利用电解预留机组位置，扩建80台电解槽、1台电解液压滤机、1台硅整流装置、1套电积铜输送系统,项目建成后 ，年可新增阴极铜产能2.64万t，新增产值14.26亿元,一期系统将达到50万吨阴极铜生产能力。</t>
  </si>
  <si>
    <t>广西钢铁固废料场气膜棚项目</t>
  </si>
  <si>
    <t>在防钢基地预留发展用地上建一座气膜棚固废料场，料棚长约132m，宽约130m，并配套除尘雾炮、排气除尘及视频监控、消防洗车、给排水系统等。</t>
  </si>
  <si>
    <t>广西钢铁棒线厂基于5G技术的棒、线材无人行车及智能库管系统建设（一期）项目</t>
  </si>
  <si>
    <t>将3个库区现有的6台起重机进行自动化改造升级，搭建行车位置跟踪系统和库管系统，利用5G专网用于库区数据传递，优化成品发货及吊运工作步骤，实现无人仓库。</t>
  </si>
  <si>
    <t>广西糖业集团昌菱制糖有限公司</t>
  </si>
  <si>
    <t>生产线智能化和节能减排技术改造项目</t>
  </si>
  <si>
    <t>项目通过设备能效提升改造、对污水处理系统升级改造，达到节约能源、保护环境、推动经济社会可持续发展的目的，以及提升生产设备自动化程度，提高企业发展能力。包括节能减排优化、智能优化升级、提效升级等建设内容。</t>
  </si>
  <si>
    <t>防城港市上思县</t>
  </si>
  <si>
    <t>七</t>
  </si>
  <si>
    <t>钦州市</t>
  </si>
  <si>
    <t>广西锆业科技有限公司</t>
  </si>
  <si>
    <r>
      <rPr>
        <sz val="10"/>
        <rFont val="宋体"/>
        <charset val="134"/>
        <scheme val="minor"/>
      </rPr>
      <t>广西锆业科技有限公司</t>
    </r>
    <r>
      <rPr>
        <sz val="10"/>
        <rFont val="宋体"/>
        <charset val="0"/>
        <scheme val="minor"/>
      </rPr>
      <t>60</t>
    </r>
    <r>
      <rPr>
        <sz val="10"/>
        <rFont val="宋体"/>
        <charset val="134"/>
        <scheme val="minor"/>
      </rPr>
      <t>万吨</t>
    </r>
    <r>
      <rPr>
        <sz val="10"/>
        <rFont val="宋体"/>
        <charset val="0"/>
        <scheme val="minor"/>
      </rPr>
      <t>/</t>
    </r>
    <r>
      <rPr>
        <sz val="10"/>
        <rFont val="宋体"/>
        <charset val="134"/>
        <scheme val="minor"/>
      </rPr>
      <t>年锆钛稀有金属复合资源综合加工项目</t>
    </r>
  </si>
  <si>
    <t>项目主要建设办公楼2832.32平方米，宿舍楼4498.12平方米，原矿储存车间11064.96平方米，钛矿车间23323.20平方米，重选、电选车间19975.77平方米，卫生间1#计量室54平方米，水泵房及消防泵房247.64平方米。</t>
  </si>
  <si>
    <t>钦州市钦南区金窝工业园</t>
  </si>
  <si>
    <r>
      <rPr>
        <sz val="10"/>
        <rFont val="宋体"/>
        <charset val="0"/>
        <scheme val="minor"/>
      </rPr>
      <t>4.</t>
    </r>
    <r>
      <rPr>
        <sz val="10"/>
        <rFont val="宋体"/>
        <charset val="134"/>
        <scheme val="minor"/>
      </rPr>
      <t>有色金属</t>
    </r>
  </si>
  <si>
    <t>广西自贸区宏坤新材料科技有限公司</t>
  </si>
  <si>
    <t>宏坤新材料粗苯加氢项目</t>
  </si>
  <si>
    <t>项目主要新建20万吨/年粗苯加氢装置，含20万吨/年加氢精制单元、18万吨/年芳烃抽提单元、3000标立方/小时甲醇制氢、1000吨/年硫回收单元等，配套公用工程及储运系统，研发中心及环境监测站、生产办公楼及中央控制室等其它生产辅助设施。</t>
  </si>
  <si>
    <t>自贸区钦州港片区</t>
  </si>
  <si>
    <r>
      <rPr>
        <sz val="10"/>
        <rFont val="宋体"/>
        <charset val="0"/>
        <scheme val="minor"/>
      </rPr>
      <t>5.</t>
    </r>
    <r>
      <rPr>
        <sz val="10"/>
        <rFont val="宋体"/>
        <charset val="134"/>
        <scheme val="minor"/>
      </rPr>
      <t>石油化工</t>
    </r>
  </si>
  <si>
    <t>广西新天德能源有限公司</t>
  </si>
  <si>
    <r>
      <rPr>
        <sz val="10"/>
        <rFont val="宋体"/>
        <charset val="0"/>
        <scheme val="minor"/>
      </rPr>
      <t>30</t>
    </r>
    <r>
      <rPr>
        <sz val="10"/>
        <rFont val="宋体"/>
        <charset val="134"/>
        <scheme val="minor"/>
      </rPr>
      <t>万吨</t>
    </r>
    <r>
      <rPr>
        <sz val="10"/>
        <rFont val="宋体"/>
        <charset val="0"/>
        <scheme val="minor"/>
      </rPr>
      <t>/</t>
    </r>
    <r>
      <rPr>
        <sz val="10"/>
        <rFont val="宋体"/>
        <charset val="134"/>
        <scheme val="minor"/>
      </rPr>
      <t>年醇基新材料一体化项目</t>
    </r>
  </si>
  <si>
    <t>项目主要建设DEC/EMC5万吨/年生产线、甲胺10万吨/年生产线、DMF10万吨/年生产线、甲酰胺1.9万吨/年生产线、DEC/EMC10万吨/年生产线。</t>
  </si>
  <si>
    <t>广西钦州蓝岛环保材料有限公司</t>
  </si>
  <si>
    <r>
      <rPr>
        <sz val="10"/>
        <rFont val="宋体"/>
        <charset val="134"/>
        <scheme val="minor"/>
      </rPr>
      <t>钦州蓝岛工业固废处置项目（钦州蓝岛工业固废处置及综合利用搬迁</t>
    </r>
    <r>
      <rPr>
        <sz val="10"/>
        <rFont val="宋体"/>
        <charset val="0"/>
        <scheme val="minor"/>
      </rPr>
      <t>&amp;</t>
    </r>
    <r>
      <rPr>
        <sz val="10"/>
        <rFont val="宋体"/>
        <charset val="134"/>
        <scheme val="minor"/>
      </rPr>
      <t>改造升级项目）</t>
    </r>
  </si>
  <si>
    <t>项目总投资14991万元，主要建设：2条年产45万吨φ3.2m*13m闭路磨生产线；年产30万吨HRM2200S立式工业微粉粉磨整体搬迁生产线；年处理量180万吨T-Sepax-VⅢ分选回收Ⅱ级粉煤灰生产线。</t>
  </si>
  <si>
    <r>
      <rPr>
        <sz val="10"/>
        <rFont val="宋体"/>
        <charset val="0"/>
        <scheme val="minor"/>
      </rPr>
      <t>13.</t>
    </r>
    <r>
      <rPr>
        <sz val="10"/>
        <rFont val="宋体"/>
        <charset val="134"/>
        <scheme val="minor"/>
      </rPr>
      <t>其他工业</t>
    </r>
  </si>
  <si>
    <t>广西钦州保税港区双胞胎生物科技有限公司</t>
  </si>
  <si>
    <r>
      <rPr>
        <sz val="10"/>
        <rFont val="宋体"/>
        <charset val="134"/>
        <scheme val="minor"/>
      </rPr>
      <t>双胞胎年产</t>
    </r>
    <r>
      <rPr>
        <sz val="10"/>
        <rFont val="宋体"/>
        <charset val="0"/>
        <scheme val="minor"/>
      </rPr>
      <t>50</t>
    </r>
    <r>
      <rPr>
        <sz val="10"/>
        <rFont val="宋体"/>
        <charset val="134"/>
        <scheme val="minor"/>
      </rPr>
      <t>万吨现代化饲料暨全球粮食贸易加工项目（一期项目）</t>
    </r>
  </si>
  <si>
    <t>项目占地面积约50亩，拟扩建年产50万吨的现代化饲料生产线。一期总投资1亿元，拟建主车间、原料车间、成品车间等，购置SAP系统、PLC设备、双轴桨叶高效混合机、饲料成套加工设备等设备，采用全自动、全电脑自动配料系统，提高饲料配合比例，完成饲料生产线的自动化智能化升级改造。</t>
  </si>
  <si>
    <r>
      <rPr>
        <sz val="10"/>
        <rFont val="宋体"/>
        <charset val="0"/>
        <scheme val="minor"/>
      </rPr>
      <t>8.</t>
    </r>
    <r>
      <rPr>
        <sz val="10"/>
        <rFont val="宋体"/>
        <charset val="134"/>
        <scheme val="minor"/>
      </rPr>
      <t>食品工业</t>
    </r>
  </si>
  <si>
    <t>广西百菲乳业股份有限公司</t>
  </si>
  <si>
    <r>
      <rPr>
        <sz val="10"/>
        <rFont val="宋体"/>
        <charset val="134"/>
        <scheme val="minor"/>
      </rPr>
      <t>百菲乳业年产</t>
    </r>
    <r>
      <rPr>
        <sz val="10"/>
        <rFont val="宋体"/>
        <charset val="0"/>
        <scheme val="minor"/>
      </rPr>
      <t>28</t>
    </r>
    <r>
      <rPr>
        <sz val="10"/>
        <rFont val="宋体"/>
        <charset val="134"/>
        <scheme val="minor"/>
      </rPr>
      <t>万吨液态奶附属配套设施扩建项目</t>
    </r>
  </si>
  <si>
    <t>为扩大企业产能，提高生产效率，项目在原厂房基础上新增用地面积29157.46平方米，建筑面积约24000平方米，建设内容包括扩建厂房、仓库、宿舍等配套设施。</t>
  </si>
  <si>
    <t>钦州市灵山县十里工业园</t>
  </si>
  <si>
    <t>钦州南海化工有限公司</t>
  </si>
  <si>
    <t>硫酸锰生产线控制系统信息化建设项目</t>
  </si>
  <si>
    <t>项目引进先进设备，对原年产5万吨高纯硫酸锰进行生产管理数字化、智能化技术改造。新增一套硫酸锰生产线中控系统，采用信息化控制技术，建设硫酸锰全流程数字化生产线，通过信息化总控系统精准控制硫酸锰生产过程，实现硫酸锰生产管理数字化、智能化。</t>
  </si>
  <si>
    <t>钦州市钦北区</t>
  </si>
  <si>
    <t>广西浦北美精工艺品有限公司</t>
  </si>
  <si>
    <t>宝丽龙成型公仔工艺生产项目</t>
  </si>
  <si>
    <t>该项目主要股东原在广东中山生产成型公仔工艺品，在浦项目属于中山市产能转移迁建改造项目，租用标准厂房7800平方米，主要设计开发及建设工艺精品生产线，以及配套的水电、消防等设施。</t>
  </si>
  <si>
    <t>钦州市浦北县福旺产业园</t>
  </si>
  <si>
    <r>
      <rPr>
        <sz val="10"/>
        <rFont val="宋体"/>
        <charset val="0"/>
        <scheme val="minor"/>
      </rPr>
      <t>11.</t>
    </r>
    <r>
      <rPr>
        <sz val="10"/>
        <rFont val="宋体"/>
        <charset val="134"/>
        <scheme val="minor"/>
      </rPr>
      <t>纺织服装与皮革</t>
    </r>
  </si>
  <si>
    <t>广西远大玻璃节能科技股份有限公司</t>
  </si>
  <si>
    <t>超大安全节能环保玻璃材料深加工生产项目</t>
  </si>
  <si>
    <t>项目引进先进设备扩大产品规格，提高设备的自动化性能。通过引进超大全自动切割生产线一条、磨边生产线一条、超大钢化玻璃生产线、超大中空玻璃生产线，超大夹层玻璃生产线、超大高温数码彩釉玻璃生产线，使得玻璃产成品规格的宽度提高到3700mm，高度提高到12000mm，同时提高设备的自动化性能。</t>
  </si>
  <si>
    <t>钦州市钦北区皇马工业园一区</t>
  </si>
  <si>
    <t>2021年12月</t>
  </si>
  <si>
    <r>
      <rPr>
        <sz val="10"/>
        <rFont val="宋体"/>
        <charset val="0"/>
        <scheme val="minor"/>
      </rPr>
      <t>6.</t>
    </r>
    <r>
      <rPr>
        <sz val="10"/>
        <rFont val="宋体"/>
        <charset val="134"/>
        <scheme val="minor"/>
      </rPr>
      <t>建材工业</t>
    </r>
  </si>
  <si>
    <t>灵山县桂源木业有限公司</t>
  </si>
  <si>
    <r>
      <rPr>
        <sz val="10"/>
        <rFont val="宋体"/>
        <charset val="134"/>
        <scheme val="minor"/>
      </rPr>
      <t>年产</t>
    </r>
    <r>
      <rPr>
        <sz val="10"/>
        <rFont val="宋体"/>
        <charset val="0"/>
        <scheme val="minor"/>
      </rPr>
      <t>4.5</t>
    </r>
    <r>
      <rPr>
        <sz val="10"/>
        <rFont val="宋体"/>
        <charset val="134"/>
        <scheme val="minor"/>
      </rPr>
      <t>万立方米胶合板生产线扩建项目</t>
    </r>
  </si>
  <si>
    <t>为增加企业生产效能，改善产品质量，提高企业生产效率，本项目主要扩建厂房建筑面积1500㎡，新购置生产设备12台（套），形成新增年产4.5万立方米胶合板生产能力生产线。</t>
  </si>
  <si>
    <t>钦州市灵山县平山镇</t>
  </si>
  <si>
    <t>八</t>
  </si>
  <si>
    <t>贵港市</t>
  </si>
  <si>
    <t>广西和利涂料有限公司</t>
  </si>
  <si>
    <t>年产5万吨环保新型合成树脂和3万吨新型油漆生产项目</t>
  </si>
  <si>
    <t>项目用地约147亩，建设生产厂房，仓库，办公楼，购置及安装设备，建设配套设施，建成可年产合成树脂50000吨/年，各类工业漆30000吨/年的生产线，生产高级汽车用漆，给广西的汽车行业近距离提供涂料配套，做好汽车行业产业链供应，助力广西汽车行业发展。</t>
  </si>
  <si>
    <t>贵港市覃塘区覃塘产业园</t>
  </si>
  <si>
    <t>广西贵港市博泰五金加工有限公司</t>
  </si>
  <si>
    <t>年产360万套电动车配件及组装生产基地项目</t>
  </si>
  <si>
    <t>项目规划用地面积50亩，项目建设4栋标准厂房，建筑面积23588平方米，办公楼、综合生活楼建筑面积为6670平方米，原料间150平方米，调漆间450平方米，配电房200平方米，门卫室20平方米，并配套建设室外工程，生产线设备安装，污水处理池，废气处理系统、危险废物暂存间等配套环保工程。项目总投资30000万元，其中固定资产投资20000万元。</t>
  </si>
  <si>
    <t>贵港市覃塘区石卡园</t>
  </si>
  <si>
    <t>广西迈柏装饰材料制造有限公司</t>
  </si>
  <si>
    <t>年产生态板800万张项目</t>
  </si>
  <si>
    <t>项目占地约100亩，总投资2.7亿元，其中一期投资1.5亿元万元。项目一期主要建设标准生产厂房、仓库、办公楼及配套生产生活服务设施,通过购置导热油燃气加热器、快速贴面生产线、成品锯边机、预压机、热压机、砂光机、自动送料机、冷压机、涂料机、单张翻板连线、排版线、对接齿接机、横拼机等先进设备，采用全自动化生产设备，建设形成年产400万张生态板生产线，新增年产值2亿元。</t>
  </si>
  <si>
    <t>贵港市覃塘区绿色家居产业园</t>
  </si>
  <si>
    <t>贵港市嘉好木业有限公司</t>
  </si>
  <si>
    <t>年产10万M3多层实木生态板项目</t>
  </si>
  <si>
    <t>主要包括建设生产车间和仓库68400平方米，办公综合楼3200平方米，绿化工程积2000平方米，门卫室、配电室、公厕等辅助用房250平方米，购置安装热压机、冷压机、调胶机、锯边机、砂光机、起重叉车、除尘系统等机械设备，以及配套设施建设。</t>
  </si>
  <si>
    <t>贵港市港南区新塘工业园区</t>
  </si>
  <si>
    <t>广西贵港市慕晨木业有限公司</t>
  </si>
  <si>
    <t>年产8万立方米环保生态板项目</t>
  </si>
  <si>
    <t>项目总投资1.5亿元(其中，固定资产投资1.2亿元，流动资金0.3亿元)。用地约40亩，项目主要建设内容包括生产厂房、仓库、办公楼、购置机械设备安装及配套设施建设等。</t>
  </si>
  <si>
    <t>覃塘国际绿色家居产业园（五里园）</t>
  </si>
  <si>
    <t>广西麦科斯新材料有限公司</t>
  </si>
  <si>
    <t>年产20000吨新材料系列产品项目</t>
  </si>
  <si>
    <t>项目建设用地约35亩，总投资1.5亿元（其中，固定投资1.1亿元，流动资金4000万元）建设内容包括生产脱模剂系列产品10500吨（其中脱模剂5000吨、洁模剂2500吨、水性脱模剂3000吨）、涂料系列产品9500吨（其中改性环氧树脂4000吨、油性涂料2000吨、油墨1000吨、胶粘剂1000吨、水性涂料1500吨，建设厂房、仓库及配套设施等。</t>
  </si>
  <si>
    <t>贵港市覃塘区新材料科技园</t>
  </si>
  <si>
    <t>贵港市三禾米业有限公司</t>
  </si>
  <si>
    <t>年产30万吨富硒优质粮油精深加工建设项目</t>
  </si>
  <si>
    <t>项目属于扩建新生产基地，依托贵港富硒产品优质资源，采用自主研发先进技术和工艺，生产富硒大米及系列产品。项目占地约70亩，建设钢构生产车间及办公、电子商务、生活用房等配套设施工程;购置砻谷、碾米、抛光、色选、提升机、全自动烘干生产线等主要生产设备及变电器、消防设施等辅助设备;项目建设投产后，预计年加工富硒大米30万吨，预计年产值3亿元。</t>
  </si>
  <si>
    <t>贵港市港北区产业园区（粤桂园）</t>
  </si>
  <si>
    <t>广西隆越科技有限公司</t>
  </si>
  <si>
    <t>年产3万台冰箱项目</t>
  </si>
  <si>
    <t>项目规划总用地面积为50亩（折33330㎡），规划建筑总面积45000㎡，其中生产车间和仓库42000㎡、技术研发和办公综合楼2900㎡、配电房及门卫室100㎡；购置安装设备生产线和组装生产线，以及环保、消防、水电、道路配套设施等。项目预计年组装生产三万台（套）家用（商用）冰箱。</t>
  </si>
  <si>
    <t>贵港市产业园区石卡园</t>
  </si>
  <si>
    <t>广西贵港智升木业有限公司</t>
  </si>
  <si>
    <t>年产8万立方米实木多层生态家具板技改项目</t>
  </si>
  <si>
    <t>项目现已完善高速印刷机、智能浸胶线、全自动贴面压机等工艺设备的购置；项目计划引进国内领先技术和生产设备，包括3D数码打印设备及版辊智能立体仓库、智能机械臂等，建设成为生产示范基地和绿色装饰材料发展示范企业，预计年产值达2亿元，年缴纳税额600万元以上，提供生产200-800人的就业岗位，具有非常好的经济效益和社会效益。</t>
  </si>
  <si>
    <t>贵港市港南区</t>
  </si>
  <si>
    <t>贵港市恒良升木业有限公司</t>
  </si>
  <si>
    <t>生态阻燃版生产项目</t>
  </si>
  <si>
    <t>项目总投资1.3亿元（其中固定资产投资1.1亿元，流动资金0.2亿元），规划用地面积29247.34平方米，主要建设内容包括生产厂房、仓库、办公楼、购置机械设备及配套设施建设等，项目建成后预计年产9万立方米生态阻燃板。</t>
  </si>
  <si>
    <t>广西仁泽木业有限公司</t>
  </si>
  <si>
    <t>广西仁泽木业有限公司年产440万张建筑模板项目</t>
  </si>
  <si>
    <t>规划用地面积约50亩。该项目主要建设生产建筑模板，建设生产线约40条，厂区内预计规划厂房2栋、办公楼1栋、宿舍楼1栋，总建筑面积约2.4万平方米。</t>
  </si>
  <si>
    <t>桂平市龙门工业区</t>
  </si>
  <si>
    <t>广西益鲜美生物科技有限公司</t>
  </si>
  <si>
    <t>年产10000吨酵母制品生产线项目</t>
  </si>
  <si>
    <t>本项目为年产10000吨酵母制品生产线，该项目建设包括糖蜜储罐、发酵车间、抽提物车间、动物营养车间、公用工程、污水处理站、环保有机肥车间、办公生活区及厂区内给排水、道路、绿化、消防、监控等配套设施。</t>
  </si>
  <si>
    <t>贵港市产业园区粤桂园</t>
  </si>
  <si>
    <t>贵港市千川木业有限责任公司</t>
  </si>
  <si>
    <t>年产8万立方米生态胶合板建设项目（一期）</t>
  </si>
  <si>
    <t>主要建设标准生产厂房、仓库、办公楼及配套建设办公等生产生活服务设施,通过购置整厂连线设备、成品锯边机、预压机、热压机、砂光机、自动送料机、冷压机、涂料机、单张翻板连线、排版线、对接齿接机、横拼机、竖拼机等先进设备，采用自动化程度高的整厂连线设备的生产新技术。</t>
  </si>
  <si>
    <t>贵港市覃塘区国际绿色家居产业园（五里园）经三路与长兴路交汇处西南角</t>
  </si>
  <si>
    <t>广西平南鸿欣木业有限公司</t>
  </si>
  <si>
    <t>年产9万立方米胶合板项目</t>
  </si>
  <si>
    <t>项目总占地面积53.5亩，建设一条年产9万立方米胶合板项目生产线，购置压板机，流水线，锅炉，锯台等设备以及办公楼宿舍，道路绿化。</t>
  </si>
  <si>
    <t>贵港市平南临江产业园</t>
  </si>
  <si>
    <t>广西奔啦啦智能科技有限公司</t>
  </si>
  <si>
    <t>广西奔啦啦智能科技有限公司新建2#厂房</t>
  </si>
  <si>
    <t>项目新建厂房6100多平方米，购置一批注塑机和模具等国内领先的现代高端制造系统装备进行技术改造，生产出高质量、高附加值的畅销产品。</t>
  </si>
  <si>
    <t>九</t>
  </si>
  <si>
    <t>玉林市</t>
  </si>
  <si>
    <t>广西腾飞新材料有限公司</t>
  </si>
  <si>
    <t>废三元锂电池再生利用项目</t>
  </si>
  <si>
    <t>项目规划用地160亩，涵盖废三元破碎筛分生产线、焙烧生产线、碳酸锂生产线、原辅材料库、产品库、废水处理系统，可形成年处理20000吨废三元锂电池或12811吨电池粉、产出12582吨提锂后镍钴粉及2525吨碳酸锂的生产能力。</t>
  </si>
  <si>
    <t>玉林博白县龙潭产业园</t>
  </si>
  <si>
    <t>容县永琪包装制品有限公司</t>
  </si>
  <si>
    <t>容县永琪包装制品有限公司技改搬迁项目</t>
  </si>
  <si>
    <t>项目为扩大生产规模，改进工艺，进行整体搬迁技术改造，总占地面积约40亩。项目计划总投资2亿元人民币，主要依托高档印刷技术研发生产益智玩具、贺卡、精美包装盒等产品,购置一批新设备，总建筑面积约22000平方米，包括：厂房、原料仓、成品仓、办公及生活附属设施等。配套完善道路、绿化、供电、给排水、消防等设施。</t>
  </si>
  <si>
    <t>容县经济开发区</t>
  </si>
  <si>
    <t>广西思特五金制品有限公司</t>
  </si>
  <si>
    <t>广西思特五金制品有限公司整体搬迁技术改造升级项目</t>
  </si>
  <si>
    <t>项目在原广东公司（广州市通赞五金塑料制品有限公司）的基础上整体迁建到容县，以扩大规模，改进工艺，并对产品进行更新换代；建设规模：占地面积约30亩，工厂面积38000万平方米；购置：自动送料连续冲压设备，数字化自动机械手，机器人焊机，数字化注塑机；主要经营：五金产品制造；五金产品批发；五金产品零售；五金产品研发等。</t>
  </si>
  <si>
    <t>容县生态板材家具特色产业园</t>
  </si>
  <si>
    <t>北流市盛和瑞电子科技有限公司</t>
  </si>
  <si>
    <t>北流市年产500万件电子产品建设项目</t>
  </si>
  <si>
    <t>项目租赁轻工产业园标准化厂房，建设生产车间、组装车间等区域，购置注塑机、喷油机等机械设备，后期将建设无尘车间，生产高精度的电子产品。拟建成年产500万电子产品的生产线。主要生产产品为电动按摩器、智能蓝牙音响耳机、高精度节能水表等电子产品。</t>
  </si>
  <si>
    <t>北流市民安工业园区</t>
  </si>
  <si>
    <t>北流海螺水泥有限责任公司</t>
  </si>
  <si>
    <t>1#窑综合能效提升改造项目</t>
  </si>
  <si>
    <t>项目对1#窑进行综合能效提升改造，具体为对预热器系统进行改造，提高换热效率，降低系统阻力，降低生产线能耗；实施分级燃烧改造，提高脱销效率，改造后氨水用量≤400mg/Nm3，烧成系统标准煤耗由104.2kg/t下降至98kg/t，熟料综合电耗由49.7kWh/t下降至45kWh/t。</t>
  </si>
  <si>
    <t>北流市民安镇工业园区</t>
  </si>
  <si>
    <t>广西三元华鑫特种陶瓷有限公司</t>
  </si>
  <si>
    <t>年产2500吨碳化硅陶瓷生产线技术改造扩建项目</t>
  </si>
  <si>
    <t>项目在现有生产线的基础上进行扩建及技术升级改造项目，主要购买安装真空烧结炉30座、螺旋挤出机14台等设备设施以及配套的供排水、供电、环保治理、消防等公用设施，扩建部分生产线年产2500吨碳化硅陶瓷产品，项目主要产品是无压碳化硅陶瓷、重结晶碳化硅陶瓷，年新增能耗2075吨标煤。</t>
  </si>
  <si>
    <t>北流市轻工产业园-日用陶瓷工业园</t>
  </si>
  <si>
    <t>北流市华鑫塑胶有限公司</t>
  </si>
  <si>
    <t>年产量1500万件塑胶玩具制品异地迁建升级项目</t>
  </si>
  <si>
    <t>项目建设选址位于北流市轻工产业园民乐片区B6地块第1幢厂房，项目厂房使用面积约3986.4平方米,建筑面积8000平方米，将东莞工厂设备整体搬迁到北流，更换陈旧设备，重新购买新型智能化设备，安装相关附属设备，打造较现有生产线效率提升20%及品质显著提升生产线，达到年产1500万件产能。进行技改后，耗电量约降低15%。</t>
  </si>
  <si>
    <t>北流市民乐工业园区</t>
  </si>
  <si>
    <t>广西北流南达时装针织有限公司</t>
  </si>
  <si>
    <t>服装生产线扩建项目</t>
  </si>
  <si>
    <t>项目用地用地面积10亩，购入100台洗水、烫衣、电车、车花、查补等机器扩建纺织服装生产线，新增年产量600万件，提高生产效率与产品品质。</t>
  </si>
  <si>
    <t>北流市昱鸿印刷科技有限公司</t>
  </si>
  <si>
    <t>年产240万平方米纸板印刷制品技术改造项目</t>
  </si>
  <si>
    <t>改建钢结构厂房约1000平方米，对旧生产线进行改造，配套数十根版辊，并新购置安装自动化彩印生产线1条，增加产线后产能从原来的年产160万平米纸板印刷制品提升到年产240万平方米纸板印刷制品，生产效率提升35%，单位能耗强度从0.8万度电/万元增加值下降到0.5万度电/万元增加值。</t>
  </si>
  <si>
    <t>北流市日用陶瓷工业园区</t>
  </si>
  <si>
    <t>广西北流市新源瓷业有限责任公司</t>
  </si>
  <si>
    <t>年产白瓷制品约600万件技术改造项目</t>
  </si>
  <si>
    <t>改建钢材结构厂房约2000平方米，购置高温纯棉智能控温快速窑及相关配套设备进行技术升级，新增白瓷制品生产线一条，升级后年新增白瓷制品约600万件产能。</t>
  </si>
  <si>
    <t>北流市碧皇服饰有限公司</t>
  </si>
  <si>
    <t>年产加工150万件牛仔服装生产线升级改造建设项目</t>
  </si>
  <si>
    <t>对原有牛仔服装生产线进行升级改造，淘汰更换部分旧机器为新型智能设备，打造较现有生产线效率提升20%及品质显著提升的生产线，原生产线年值约660万，新生产线建成后年产值约2000万。</t>
  </si>
  <si>
    <t>北流市</t>
  </si>
  <si>
    <t>十</t>
  </si>
  <si>
    <t>百色市</t>
  </si>
  <si>
    <t>广西神光光学科技有限责任公司</t>
  </si>
  <si>
    <t>废弃资源综合利用循环化产业链合成熔石英玻璃锭料项目</t>
  </si>
  <si>
    <t>建设年产合成熔石英玻璃锭料600吨、高纯电子级四氯化硅7500吨、低纯四氯化硅375吨、副产15%盐酸17160吨的建设项目。新建主厂房、氢气站、氧气站、四氯化硅站、尾气处理站、动力站；综合楼、门卫等建构筑物、生产实施及辅助设施，新建总建筑面积23458.05m2；新建厂际输送管道、原料系统、砣料沉积系统（含制灯系统和尾气处理系统）、砣料加工系统、检验系统、包装系统、仓储系统等。</t>
  </si>
  <si>
    <t>百色市田东县</t>
  </si>
  <si>
    <t>广西多得乐木业有限公司</t>
  </si>
  <si>
    <t>多得乐绿色板材加工项目</t>
  </si>
  <si>
    <t>该项目占地面积约350亩，计划建设一条年产15万立方米生态板生产线、一条年产10万立方米地板基材生产线、一条年产500万平方米木地板生产线，总建筑面积近13万平方米。</t>
  </si>
  <si>
    <t>百色市平果市平果工业区</t>
  </si>
  <si>
    <t>靖西天桂铝业有限公司</t>
  </si>
  <si>
    <t>氧化铝生产流程回收副产品金属镓技改项目</t>
  </si>
  <si>
    <t>占地面积12000平方米，建筑面积9000平方米，建设生产车间、吸附车间、电解厂房、配电房、实验室等，年回收利用金属镓70吨。</t>
  </si>
  <si>
    <t>百色市靖西市</t>
  </si>
  <si>
    <t>广西强强碳素股份有限公司</t>
  </si>
  <si>
    <t>广西强强碳素股份有限公司焙烧4#、5#炉炉室技术改造项目</t>
  </si>
  <si>
    <t>项目内容：1.各炉室底部铺平；2.各条火道、保温墙及横墙拆除后重新砌筑；配套项目：1.下沉厂房地板及烟道盖板铺平；2.安装电动轨道平车；3.安装负压调节阀；4、更换排烟架；5、天车梁维修、天车更换等项目。</t>
  </si>
  <si>
    <t>平果市工业区</t>
  </si>
  <si>
    <t>广西方圣纸业有限公司</t>
  </si>
  <si>
    <t>广西方圣纸业有限公司年产50万吨包装用纸（一期）项目</t>
  </si>
  <si>
    <r>
      <rPr>
        <sz val="10"/>
        <rFont val="宋体"/>
        <charset val="134"/>
        <scheme val="minor"/>
      </rPr>
      <t>收购靖西市可宇纸业有限公司，总占地面积为61159.21</t>
    </r>
    <r>
      <rPr>
        <sz val="10"/>
        <rFont val="宋体"/>
        <charset val="0"/>
        <scheme val="minor"/>
      </rPr>
      <t>㎡</t>
    </r>
    <r>
      <rPr>
        <sz val="10"/>
        <rFont val="宋体"/>
        <charset val="134"/>
        <scheme val="minor"/>
      </rPr>
      <t>，总建筑面积为14000</t>
    </r>
    <r>
      <rPr>
        <sz val="10"/>
        <rFont val="宋体"/>
        <charset val="0"/>
        <scheme val="minor"/>
      </rPr>
      <t>㎡</t>
    </r>
    <r>
      <rPr>
        <sz val="10"/>
        <rFont val="宋体"/>
        <charset val="134"/>
        <scheme val="minor"/>
      </rPr>
      <t>。在原有生产线基础上进行技术改造升级，采用纸机流送系统，长网多缸纸机等先进设备，增建一台25t/h的燃烧型生物质燃料的蒸汽锅炉，建设配套环保设施及制浆车间，扩建原有造纸车间，形成一期年产6.2万吨以废纸为原料的包装用纸生产能力，不改变原有生产能力。</t>
    </r>
  </si>
  <si>
    <t>2022年3月</t>
  </si>
  <si>
    <t>靖西绿源环保科技有限公司</t>
  </si>
  <si>
    <t>年处理350万吨赤泥选铁项目</t>
  </si>
  <si>
    <t>项目位于靖西铝工业园区（靖西天桂铝业厂区内，不新增建设用地）,项目占地约18亩。建设磁选楼、铁精矿压滤车间、铁精矿堆场等建筑，采用精选机、铁精矿浓密机、精矿槽、旋流器等设备，年处理赤泥350万吨，年产52%-55%的铁精矿58万吨。</t>
  </si>
  <si>
    <t>2023年1月</t>
  </si>
  <si>
    <t>广西嘉桂农业科技有限公司</t>
  </si>
  <si>
    <t>年产500千升雄蛾酒生产线建设项目</t>
  </si>
  <si>
    <t>新增扩建年产500千升雄蛾酒生产线一条，装修改造1890平方米洁净化生产车间一层、400平方米办公生活用房一排。项目计划总投资3625.317万元，其中固定资产投资1109.54万元。</t>
  </si>
  <si>
    <t>百色市凌云县</t>
  </si>
  <si>
    <t>广西信发铝电有限公司</t>
  </si>
  <si>
    <t>氧化铝分解槽降温节能改造工程</t>
  </si>
  <si>
    <t>项目无新增占地及建筑面积。项目建设内容为：在15台分解槽内壁增加管束系统（主要设施为236根公称直径57mm、长度为20米的换热管）。</t>
  </si>
  <si>
    <t>靖西市</t>
  </si>
  <si>
    <t>广西岑山泉食品饮料有限公司</t>
  </si>
  <si>
    <t>厂房及生产线设备扩建项目</t>
  </si>
  <si>
    <t>建设标准厂房3000平米，新增袋装水生产线一套、一次性桶装水生产线一套，形成年生产25万吨山泉水生产能力；通过引进资金和人才、机械设备，加强技术培训和技术改造，扩大产能，重点增加袋装水、一次性桶装水、母婴用水和专用定制水等系列产品的开发利用，提高经济效益。</t>
  </si>
  <si>
    <t>十一</t>
  </si>
  <si>
    <t>贺州市</t>
  </si>
  <si>
    <t>贺州市新桦发新型材料有限公司</t>
  </si>
  <si>
    <t>碳酸钙综合利用项</t>
  </si>
  <si>
    <t>项目在压制采用双搅拌技术改造，研发制造2.4*1.8，3.0*1.8规格新产品。建设形成年处置50万吨石材废渣及岗石废渣、年产100万吨高端活性碳酸钙粉体、年产20万吨环保涂料、年产10万吨腻子粉、年产10万吨母粒、年产500万平方米人造石（人造岗石、石英石）生产能力。</t>
  </si>
  <si>
    <t>贺州高新技术产业开发区</t>
  </si>
  <si>
    <t>贺州市兆鑫五金制品有限公司</t>
  </si>
  <si>
    <t>贺州市兆鑫五金制品有限公司结构调整转型升级项目钢渣有压热焖及加工生产线</t>
  </si>
  <si>
    <t>建设年处理60万吨钢渣粉磨生产线，项目占地20亩，新建辊压破碎-有压热焖钢渣处理系统、辊压机联合球磨机开路钢渣粉磨系统，新建一座约2万吨储量钢渣原料堆棚、两座储量约7000吨钢渣微粉储存库及散装钢板仓、钢渣配料系统等，及配套供水、供电、供气等。</t>
  </si>
  <si>
    <t>贺州市八步区</t>
  </si>
  <si>
    <t>贺州市新联达新材料有限公司</t>
  </si>
  <si>
    <t>年产40万吨高端碳酸钙粉体、5万吨可降解母粒项目</t>
  </si>
  <si>
    <t>目占地面积48亩，约32000平方米，主要建设生产厂房、仓库、堆料场、办公楼、宿舍、食堂、实验中心及基础配套设施。购置立式磨粉机、分级机、粉体改性机、破碎机、洗矿机、搅拌机、混合机等专业设备一批。建成碳酸钙粉体生产线19条，可降解母粒生产线1条。项目完成达产后，可形成年产40万吨高端碳酸钙粉体、5万吨可降解母粒的生产能力。</t>
  </si>
  <si>
    <t>贺州市路创铸造有限公司</t>
  </si>
  <si>
    <t>年产6万吨球墨铸铁井盖与铸件项目</t>
  </si>
  <si>
    <t>项目主要建设内容为建设中频炉车间、浇铸车间、150吨砂处理生产线，配备对应的废气处理设施。项目配备H-A4110C-1-P垂直分型无箱射压全自动造型机，采用先进的KG中频感应电炉，主要产品为球墨铸铁井盖，产品具有韧性好、抗腐蚀性强、塑性好、强度高等特点。</t>
  </si>
  <si>
    <t>广西贺州市芬芳果蔬食品有限公司</t>
  </si>
  <si>
    <t>旅游农特产品生产及种植基地技改项目</t>
  </si>
  <si>
    <t>项目主要烘干设备采用国内先进的空气能烘干房和全透明玻璃晒房，配套500平方米冷库，建设大型封闭的原料储存池，引进先进的流水线筛选分级设备和包装设备，建设企业检验室和农业深加工产品研发中心，采用国内领先污水处理设施及废水循环利用系统，确保生态环境不受破坏。</t>
  </si>
  <si>
    <t>广西桂东电力股份有限公司</t>
  </si>
  <si>
    <t>调控一体化系统</t>
  </si>
  <si>
    <t>依靠国内的先进技术，按照无人值班的要求，打造桂东电力（电网+电源）调度自动化系统和水库调度自动化系统及集控中心、光纤通信网、调度数据网、二次安防系统建设等项目，形成调控一体化系统建设项目。保证水电厂、变电站的安全和稳定运行，公司生产智能化水平将得到极大提升，对公司所属水电厂、变电站的集中管控，实现水电厂、变电站的无人值守或少人值守。</t>
  </si>
  <si>
    <t>华润水泥（富川）有限公司</t>
  </si>
  <si>
    <t>华润水泥5G+无人驾驶智慧矿山项目</t>
  </si>
  <si>
    <t>本项目在华润水泥富川采矿场搭建无人驾驶系统。建设内容四个版块：①建设5G专网，满足无人驾驶系统的低时延、大带宽的高性能网络需求。②部署无人驾驶系统平台，实现挖机卡车协同作业、矿卡无人驾驶运输、自动卸料和平台智能调度等功能。③替换纯电动宽体矿卡，满足无人驾驶系统车辆线控要求。④对原有矿山道路进行升级改造，按自动驾驶道路标准规范进行，满足自动驾驶的道路运行环境。</t>
  </si>
  <si>
    <t>富川县莲山镇华润示范区核心区</t>
  </si>
  <si>
    <t>节能降碳技术改造项目</t>
  </si>
  <si>
    <t>对风机系统主要耗能装备进行节能改造：立磨循环风机、窑尾高温风机、生料库底罗茨风机、窑头一次罗茨风机、煤磨送煤罗茨风机、生料库顶罗茨风机等高效节能改造；立磨选粉机节能改造；1#2#空压机站节能改造；煤磨系统窑头篦冷机节能改造；汽轮机余热发电冷凝器节能改造。</t>
  </si>
  <si>
    <t>十二</t>
  </si>
  <si>
    <t>河池市</t>
  </si>
  <si>
    <t>南丹县南方有色金属有限责任公司</t>
  </si>
  <si>
    <t>锌精矿集中配矿及沸腾焙烧系统升级项目</t>
  </si>
  <si>
    <t>本项目拟拆除48 平米沸腾炉及一座60平米沸腾炉，新建一座198平米沸腾炉。新建一个全厂锌精矿集中配料及输送系统、沸腾焙烧及制酸系统。主要建设内容包括锌精矿仓、精矿预处理及输送、沸腾焙烧（含余热锅炉、烟气收尘）、焙烧矿球磨上矿、烟气制酸等主要生产工序。</t>
  </si>
  <si>
    <t>河池.南丹有色金属新材料工业园区</t>
  </si>
  <si>
    <t>广西南丹南方金属有限公司</t>
  </si>
  <si>
    <t>铅冰铜及硫化砷渣资源化高效协同处置项目</t>
  </si>
  <si>
    <t>项目采用氧压浸出等先进技术，协同处理铅冰铜及硫化砷等冶炼废渣，并综合回收其中的铜、砷、铼等有价金属，制造金属砷、铼粉等新产品。项目购置氧压浸出釜、闪蒸槽等先进设备200多台套，建设形成年产铅精矿2.9万吨，铜精矿1.6万吨，高纯三氧化二砷9000吨，金属砷1000吨，高纯砷100吨，铼粉3000吨产能，实现新增产值5亿元。</t>
  </si>
  <si>
    <t>广西河丰药业有限责任公司</t>
  </si>
  <si>
    <t>东兰县岩黄连注射液生产线技术升级改造工程项目</t>
  </si>
  <si>
    <t>项目规划改造建筑面积11281平方米，改造内容包括岩黄连注射剂与岩黄连原料药生产车间及辅助车间、质检实验室、仓库，以及给排水等配套设施，同时装配部分新设备及信息化建设。配置包括动态多能提取、回流、重结晶、双效三效浓缩、喷雾干燥等设备现代设备仪器。项目建成将大幅扩大生产线产能，其中：水针生产线产能为年产1亿支。</t>
  </si>
  <si>
    <t>河池市东兰县</t>
  </si>
  <si>
    <t>广西佑太药业有限责任公司</t>
  </si>
  <si>
    <t>广西佑太药业有限责任公司医药中间体项目</t>
  </si>
  <si>
    <t>租用河池市大任产业园1栋标准厂房，购置结晶釜、缓冲罐等设备，采用先进工艺技术，形成年产300吨苯酸甲硝唑、800吨2-甲基咪唑、100吨左旋多巴及其他原料药的规模。</t>
  </si>
  <si>
    <t>河池市大任产业园</t>
  </si>
  <si>
    <t>广西益香园食品有限公司</t>
  </si>
  <si>
    <t>年产2万吨挂面项目</t>
  </si>
  <si>
    <t>项目总投资1亿元，建设1.2万平方米的厂房，建年产2万吨挂面生产线</t>
  </si>
  <si>
    <t>河池环江工业园区</t>
  </si>
  <si>
    <t>广西河池蓝天化工科技有限公司</t>
  </si>
  <si>
    <t>年产5000吨固相法有机颜料酞菁蓝及联产10000吨硫酸铵项目（一期）</t>
  </si>
  <si>
    <t>项目属于化肥链，项目采用企业专用固相法工艺，有超细粉碎机，隔膜压滤机等先进设备，项目生产高品质有机颜料，是环保颜料。</t>
  </si>
  <si>
    <t>河池市工业园区大任产业园河化片区</t>
  </si>
  <si>
    <t>广西罗城楚源木业有限公司</t>
  </si>
  <si>
    <t>年产100万张进口橡胶木环保家具板</t>
  </si>
  <si>
    <t>项目采用进口橡胶木为原材料和自动化程度高的整厂连线设备生产技术，制造高端环保家具板新产品。项目新建（改建）厂房、仓库、办公楼、员工宿舍等相关设施，购置连线设备、自动送料机、砂光机、中拼机、齿接机、热压机、冷压机、涂胶机、导热油炉、水平升降机，锯边机等先进生产设备，建设形成年产100万张进口橡胶木环保家具板生产线，实现新增产值15000万元。</t>
  </si>
  <si>
    <t>河池市罗城县城东工业园</t>
  </si>
  <si>
    <t>东兰县卓立服装有限公司</t>
  </si>
  <si>
    <t>东兰县服装制造产业链项目</t>
  </si>
  <si>
    <t>一期项目占地面积3724平米，购买机械设备*双针车、工作凳、查衫台等生产设备，初期内设有两条生产线试运营，主要生产牛仔裤、衬衬衫、内衣等服装制造产业链。</t>
  </si>
  <si>
    <t>广西广生隆木业有限公司</t>
  </si>
  <si>
    <t>年产3万立方米集成材项目</t>
  </si>
  <si>
    <t>本项目占地123亩，总投资2200万元，项目利用桉木旋切剩余物（木芯）生产桉木集成材、装饰实木线条和家具用实木生态板</t>
  </si>
  <si>
    <t>广西东兰县墨米酒厂</t>
  </si>
  <si>
    <t>墨米酒生产提质增效改造及酒文化展示工程</t>
  </si>
  <si>
    <t>项目主要对蒸饭间、糖化间、陈酿间（包括藏酒山洞）、生产车间的改造，锅炉改造、酒厂供水工程改造等。建设新产品研究室、微生物实验室、糖化发酵实验室、产品调配室、产品检测化验室、感官品鉴室。实施墨米酒产品及酒文化展示工程。</t>
  </si>
  <si>
    <t>十三</t>
  </si>
  <si>
    <t>来宾市</t>
  </si>
  <si>
    <t>象州加美人造板有限责任公司</t>
  </si>
  <si>
    <t>年产15万m3高密度薄板生产线项目</t>
  </si>
  <si>
    <t>项目占地面积170亩，建设一条年产15万立方高中密度纤维板生产线，配套建设一条年产6000吨脲醛胶黏剂生产线及制胶车间、物料库等公辅工程，购置木片筛选机、波形筛、纤维气流分选机等先进设备。项目建成后，具备年综合利用枝桠、木屑等木材加工剩余物15.2万吨，年产15万立方米中高密度纤维板及6000吨脲醛胶黏剂的能力。</t>
  </si>
  <si>
    <t>来宾市象州县</t>
  </si>
  <si>
    <t>广西来宾凯立木业有限公司</t>
  </si>
  <si>
    <t>年产15万立方米刨花板生产线升级改造项目</t>
  </si>
  <si>
    <t>项目将现有热压多层生产线改造为连续平压生产线，提升生产线的自动化程度，新增连续性预压机、连续压机主机、砂光机等生产设备，建设辅助生产设施和公用工程。项目实施后，形成由年产10万立方米中密度纤维板升级改造为年产15万立方米刨花板。</t>
  </si>
  <si>
    <t>来宾市兴宾区</t>
  </si>
  <si>
    <t>来宾环球经典新型建材有限公司</t>
  </si>
  <si>
    <t>来宾环球经典新型建材有限公司无机人造石材生产项目</t>
  </si>
  <si>
    <t>项目采用自动配料、自动养护和转运、自动贴膜等先进技术，引入DCS集中控制系统和MES生产管理系统，建设两条适合人造石生产过程管理的生产线，实现对人造石生产制造全流程监督，做到目视化和精细化管理。</t>
  </si>
  <si>
    <t>来宾市工业园区</t>
  </si>
  <si>
    <t>广西海螺环境科技有限公司</t>
  </si>
  <si>
    <t>年产3.2万m3(首期1.5万m3)SCR脱硝催化剂项目</t>
  </si>
  <si>
    <t>项目采用先进智能化设备，自主成套开发应用的混炼、挤出和切割自动系统，运用蜂窝陶瓷工艺技术，研发制造SCR脱硝催化剂产品。项目购置混炼机8台、挤压机、烘焙线自动下料设备、切割设备等先进设备，建设主厂房车间、回收再生车间及配套设施，一条隧道式干燥线、7条烘焙线，建设形成1.5万m³SCR脱硝催化剂的生产能力。</t>
  </si>
  <si>
    <t>广西煜燊高分子材料有限公司</t>
  </si>
  <si>
    <t>年产1150万平方米高分子光学材料项目</t>
  </si>
  <si>
    <t>为打造中沛电子信息生产基地电子信息全产业链。为扩大产能，企业新购置建设用地30亩，购进涂布机、吹膜机、修边机等先进生产设备，提升生产技术能力。项目计划建设1条塑胶原颗粒、塑胶原材吹膜全自动生产线，5条高分子光学材料生产线。项目竣工达产后将形成年产1150万平方米高分子光学材料的规模。</t>
  </si>
  <si>
    <t>广西双利铝业有限公司</t>
  </si>
  <si>
    <t>5万吨高端铝合金和6万吨多组元高端铝合金新材料技改项目</t>
  </si>
  <si>
    <t>项目采用半固态铝合金先进生产工艺和技术，购置蓄热式铝熔炼系统、全自动铸锭生产线、叠锭机器人等先进设备，建设形成年产铝合金杆5万吨、铝合金锭6万吨产能。</t>
  </si>
  <si>
    <t>广西彩虹汽车零部件有限公司</t>
  </si>
  <si>
    <t>象州彩虹汽车零部件生产线项目</t>
  </si>
  <si>
    <t>项目建设生产车间及其供水、排水、场地硬化等基础配套设施,项目购置精密平面磨床、离心式热风干燥机、自动放线架等设备，建设精密汽车零部件生产线。项目建设形成后，能年产汽车零部件5000吨，实现新增产值15000万元。</t>
  </si>
  <si>
    <t>广西正龙木业有限责任公司</t>
  </si>
  <si>
    <t>正龙木业年产10万立方胶合板项目</t>
  </si>
  <si>
    <t>项目购置整厂连线设备、热压机、砂光机、自动送料机、冷压机、涂料机、单张翻板连线等先进设备，建设形成年产环保家具生态板产品10万立方米产能，实现新增产值21000万元。</t>
  </si>
  <si>
    <t>10.造纸与木材加工</t>
  </si>
  <si>
    <t>广西金秀瑶粮米业有限公司</t>
  </si>
  <si>
    <t>广西金秀瑶粮米业有限公司迁建项目</t>
  </si>
  <si>
    <t>项目占地面积30亩，采购最新一代设备（稻谷烘干设备）、引进先进的成套加工设备（砻谷机4台、米机4台、抛光机3台、色选机2台等）。项目建成投产后，每日烘干200吨生谷，稻谷加工生产能力达到200吨/日。</t>
  </si>
  <si>
    <t>来宾市金秀县</t>
  </si>
  <si>
    <t>广西来宾东糖纸业有限公司</t>
  </si>
  <si>
    <t>广西来宾东糖纸业有限公司节能降耗升级技改项目（一期）</t>
  </si>
  <si>
    <t>项目计划配套建设厂房1381.71平方米（占地面积438.23平方米），一栋4层蒸煮工段厂房及1层变配电室等附属设施，主要建设内容：①将1号生产线原高能耗蒸球的蒸煮技改为低能耗置换立锅间歇蒸煮，将2号生产线原高能耗蒸球的蒸煮技改为横管连续蒸煮；②2号洗选工段的增加一台双辊洗浆机；③2号漂白工段的EOP增加一个预EOP反应段。</t>
  </si>
  <si>
    <t>来宾市桥宏纸业有限责任公司</t>
  </si>
  <si>
    <t>来宾市桥宏纸业年产2万吨特种包装纸扩建项目</t>
  </si>
  <si>
    <t>项目属现代轻工纺织产业链延链补链的高档纸制造项目总投资4000万元，其中固定投资3800万，项目填补广西高档吸油纸，高级拷贝纸的领域空缺，我司采购国内最先进的2台机型1400-2850高速纸机机型，核心部件采用国内外先进设备。研发制造高级吸油纸，高级拷贝纸，建设项目产能达到2万吨。</t>
  </si>
  <si>
    <t>广西金秀大瑶山米业有限责任公司</t>
  </si>
  <si>
    <t>广西金秀大瑶山米业有限责任公司改造迁建项目</t>
  </si>
  <si>
    <r>
      <rPr>
        <sz val="10"/>
        <rFont val="宋体"/>
        <charset val="134"/>
        <scheme val="minor"/>
      </rPr>
      <t xml:space="preserve">项目占地面积20亩，建设项目： </t>
    </r>
    <r>
      <rPr>
        <sz val="10"/>
        <rFont val="汉仪书宋二S"/>
        <charset val="134"/>
      </rPr>
      <t>①</t>
    </r>
    <r>
      <rPr>
        <sz val="10"/>
        <rFont val="宋体"/>
        <charset val="134"/>
        <scheme val="minor"/>
      </rPr>
      <t>日烘干湿稻谷200吨，购置国内先进稻谷烘干设备。 ②年产1.8万吨国内先进生产线设备，购置砻谷机3台，米机3台，色选机3台，大米全自动包装生产线一台等。同时，安装购置多台除尘脉冲设备，打造高标准无尘生产车间。③建设约3500平方，储存稻谷8000吨标准仓库（其中约2000平方冷库）及粮食物流仓库。④约1000平方集会议、办公、培训、产品展厅及电商销售中心为一体现代多功能综合办公楼。</t>
    </r>
  </si>
  <si>
    <t>广西聚沃食品科技有限公司</t>
  </si>
  <si>
    <t>广西聚沃食品科技有限公司酱腌菜生产厂房扩建项目</t>
  </si>
  <si>
    <t>项目总用地面积约23亩，总建筑面积约15000平方米。主要建设内容包括：新建厂房；引进国内先进酱腌菜生产设备20台（清洗线、蒸煮线、搅拌机、真空包装机、整形机、大型巴氏灭菌线、打包机生产设备等）。生产即食酸笋、红油酸笋、原味酸笋、原味酸豆角、红油酸豆角、酱香萝卜干、老坛酸菜、酸姜、泡椒等酱腌菜产品。</t>
  </si>
  <si>
    <t>广西糖业集团红河制糖有限公司</t>
  </si>
  <si>
    <t>蒸汽煮糖数字化升级智能管控项目</t>
  </si>
  <si>
    <t>项目主要是建设一套以蒸汽为主线的集中控制系统软件，从而实现对蒸汽利用全过程监控管理、蒸发系统智能管控、设计和完善煮糖控制模型。</t>
  </si>
  <si>
    <t>十四</t>
  </si>
  <si>
    <t>崇左市</t>
  </si>
  <si>
    <t>广西合利来实业集团有限公司</t>
  </si>
  <si>
    <t>半导体LED封装与应用产业链项目</t>
  </si>
  <si>
    <t>总建筑面积7.3万平方米，生产半导体发光二极管应用、LED终端应用系列产品、高端LED开关电源应用及工业机器人研发、生产、应用等。</t>
  </si>
  <si>
    <t>崇左市大新县</t>
  </si>
  <si>
    <t>格格电梯（上海）有限公司</t>
  </si>
  <si>
    <t>西西里电梯产业园项目</t>
  </si>
  <si>
    <t>总建筑面积约73857平方米，建设标准生产厂房、电梯试验塔、办公大楼、研发大楼、电梯博物馆、配套员工宿舍、食堂等。</t>
  </si>
  <si>
    <t>广西华泰钢结构有限公司</t>
  </si>
  <si>
    <t>华泰大型钢结构加工厂建设项目</t>
  </si>
  <si>
    <t>主要建设钢结构加工厂房70000平方米，办公楼、员工宿舍楼等配套用房10000平方米，共计8条现代化钢结构加工生产线，年产钢构件各类产品11万吨。</t>
  </si>
  <si>
    <t>崇左市扶绥县</t>
  </si>
  <si>
    <t>广西嘉润交通设施有限公司</t>
  </si>
  <si>
    <t>年产20万吨交通护栏及电力设施项目</t>
  </si>
  <si>
    <t>项目建设后，年产镀锌护栏板10万吨，电力设施产品10万吨。</t>
  </si>
</sst>
</file>

<file path=xl/styles.xml><?xml version="1.0" encoding="utf-8"?>
<styleSheet xmlns="http://schemas.openxmlformats.org/spreadsheetml/2006/main">
  <numFmts count="8">
    <numFmt numFmtId="176" formatCode="0_);[Red]\(0\)"/>
    <numFmt numFmtId="177" formatCode="0&quot;项&quot;"/>
    <numFmt numFmtId="41" formatCode="_ * #,##0_ ;_ * \-#,##0_ ;_ * &quot;-&quot;_ ;_ @_ "/>
    <numFmt numFmtId="43" formatCode="_ * #,##0.00_ ;_ * \-#,##0.00_ ;_ * &quot;-&quot;??_ ;_ @_ "/>
    <numFmt numFmtId="44" formatCode="_ &quot;￥&quot;* #,##0.00_ ;_ &quot;￥&quot;* \-#,##0.00_ ;_ &quot;￥&quot;* &quot;-&quot;??_ ;_ @_ "/>
    <numFmt numFmtId="178" formatCode="yyyy&quot;年&quot;m&quot;月&quot;;@"/>
    <numFmt numFmtId="179" formatCode="0.00_ "/>
    <numFmt numFmtId="42" formatCode="_ &quot;￥&quot;* #,##0_ ;_ &quot;￥&quot;* \-#,##0_ ;_ &quot;￥&quot;* &quot;-&quot;_ ;_ @_ "/>
  </numFmts>
  <fonts count="37">
    <font>
      <sz val="11"/>
      <color theme="1"/>
      <name val="宋体"/>
      <charset val="134"/>
      <scheme val="minor"/>
    </font>
    <font>
      <sz val="12"/>
      <name val="宋体"/>
      <charset val="134"/>
    </font>
    <font>
      <sz val="12"/>
      <name val="仿宋_GB2312"/>
      <charset val="134"/>
    </font>
    <font>
      <sz val="9"/>
      <name val="仿宋_GB2312"/>
      <charset val="134"/>
    </font>
    <font>
      <b/>
      <sz val="12"/>
      <name val="仿宋_GB2312"/>
      <charset val="134"/>
    </font>
    <font>
      <sz val="9"/>
      <name val="宋体"/>
      <charset val="134"/>
    </font>
    <font>
      <b/>
      <sz val="9"/>
      <name val="仿宋_GB2312"/>
      <charset val="134"/>
    </font>
    <font>
      <b/>
      <sz val="12"/>
      <name val="宋体"/>
      <charset val="134"/>
    </font>
    <font>
      <sz val="12"/>
      <name val="黑体"/>
      <charset val="134"/>
    </font>
    <font>
      <sz val="10"/>
      <name val="宋体"/>
      <charset val="134"/>
    </font>
    <font>
      <sz val="18"/>
      <name val="方正小标宋简体"/>
      <charset val="134"/>
    </font>
    <font>
      <sz val="10"/>
      <name val="宋体"/>
      <charset val="134"/>
      <scheme val="minor"/>
    </font>
    <font>
      <b/>
      <sz val="10"/>
      <name val="宋体"/>
      <charset val="134"/>
      <scheme val="minor"/>
    </font>
    <font>
      <sz val="10"/>
      <name val="宋体"/>
      <charset val="0"/>
      <scheme val="minor"/>
    </font>
    <font>
      <b/>
      <sz val="10"/>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indexed="8"/>
      <name val="宋体"/>
      <charset val="134"/>
    </font>
    <font>
      <sz val="10"/>
      <name val="Arial"/>
      <charset val="0"/>
    </font>
    <font>
      <b/>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0006"/>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0"/>
      <name val="汉仪书宋二S"/>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s>
  <cellStyleXfs count="59">
    <xf numFmtId="0" fontId="0" fillId="0" borderId="0">
      <alignment vertical="center"/>
    </xf>
    <xf numFmtId="0" fontId="26" fillId="0" borderId="0"/>
    <xf numFmtId="0" fontId="26" fillId="0" borderId="0"/>
    <xf numFmtId="0" fontId="0" fillId="0" borderId="0">
      <alignment vertical="center"/>
    </xf>
    <xf numFmtId="0" fontId="0" fillId="0" borderId="0">
      <alignment vertical="center"/>
    </xf>
    <xf numFmtId="0" fontId="1" fillId="0" borderId="0"/>
    <xf numFmtId="0" fontId="15" fillId="18" borderId="0" applyNumberFormat="0" applyBorder="0" applyAlignment="0" applyProtection="0">
      <alignment vertical="center"/>
    </xf>
    <xf numFmtId="0" fontId="15" fillId="17" borderId="0" applyNumberFormat="0" applyBorder="0" applyAlignment="0" applyProtection="0">
      <alignment vertical="center"/>
    </xf>
    <xf numFmtId="0" fontId="16" fillId="15" borderId="0" applyNumberFormat="0" applyBorder="0" applyAlignment="0" applyProtection="0">
      <alignment vertical="center"/>
    </xf>
    <xf numFmtId="0" fontId="15" fillId="23" borderId="0" applyNumberFormat="0" applyBorder="0" applyAlignment="0" applyProtection="0">
      <alignment vertical="center"/>
    </xf>
    <xf numFmtId="0" fontId="15" fillId="14" borderId="0" applyNumberFormat="0" applyBorder="0" applyAlignment="0" applyProtection="0">
      <alignment vertical="center"/>
    </xf>
    <xf numFmtId="0" fontId="16" fillId="21" borderId="0" applyNumberFormat="0" applyBorder="0" applyAlignment="0" applyProtection="0">
      <alignment vertical="center"/>
    </xf>
    <xf numFmtId="0" fontId="15" fillId="16" borderId="0" applyNumberFormat="0" applyBorder="0" applyAlignment="0" applyProtection="0">
      <alignment vertical="center"/>
    </xf>
    <xf numFmtId="0" fontId="18" fillId="0" borderId="7" applyNumberFormat="0" applyFill="0" applyAlignment="0" applyProtection="0">
      <alignment vertical="center"/>
    </xf>
    <xf numFmtId="0" fontId="28" fillId="0" borderId="0" applyNumberFormat="0" applyFill="0" applyBorder="0" applyAlignment="0" applyProtection="0">
      <alignment vertical="center"/>
    </xf>
    <xf numFmtId="0" fontId="24"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 fillId="0" borderId="0" applyBorder="0">
      <alignment vertical="center"/>
    </xf>
    <xf numFmtId="0" fontId="30" fillId="0" borderId="9" applyNumberFormat="0" applyFill="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33" fillId="0" borderId="0" applyNumberFormat="0" applyFill="0" applyBorder="0" applyAlignment="0" applyProtection="0">
      <alignment vertical="center"/>
    </xf>
    <xf numFmtId="0" fontId="15" fillId="19" borderId="0" applyNumberFormat="0" applyBorder="0" applyAlignment="0" applyProtection="0">
      <alignment vertical="center"/>
    </xf>
    <xf numFmtId="0" fontId="16" fillId="20" borderId="0" applyNumberFormat="0" applyBorder="0" applyAlignment="0" applyProtection="0">
      <alignment vertical="center"/>
    </xf>
    <xf numFmtId="0" fontId="29" fillId="0" borderId="9" applyNumberFormat="0" applyFill="0" applyAlignment="0" applyProtection="0">
      <alignment vertical="center"/>
    </xf>
    <xf numFmtId="0" fontId="34" fillId="0" borderId="0" applyNumberFormat="0" applyFill="0" applyBorder="0" applyAlignment="0" applyProtection="0">
      <alignment vertical="center"/>
    </xf>
    <xf numFmtId="0" fontId="15" fillId="30" borderId="0" applyNumberFormat="0" applyBorder="0" applyAlignment="0" applyProtection="0">
      <alignment vertical="center"/>
    </xf>
    <xf numFmtId="44" fontId="0" fillId="0" borderId="0" applyFont="0" applyFill="0" applyBorder="0" applyAlignment="0" applyProtection="0">
      <alignment vertical="center"/>
    </xf>
    <xf numFmtId="0" fontId="15" fillId="31" borderId="0" applyNumberFormat="0" applyBorder="0" applyAlignment="0" applyProtection="0">
      <alignment vertical="center"/>
    </xf>
    <xf numFmtId="0" fontId="27" fillId="10" borderId="8" applyNumberFormat="0" applyAlignment="0" applyProtection="0">
      <alignment vertical="center"/>
    </xf>
    <xf numFmtId="0" fontId="3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24" borderId="0" applyNumberFormat="0" applyBorder="0" applyAlignment="0" applyProtection="0">
      <alignment vertical="center"/>
    </xf>
    <xf numFmtId="0" fontId="15" fillId="32" borderId="0" applyNumberFormat="0" applyBorder="0" applyAlignment="0" applyProtection="0">
      <alignment vertical="center"/>
    </xf>
    <xf numFmtId="0" fontId="1" fillId="0" borderId="0">
      <alignment vertical="center"/>
    </xf>
    <xf numFmtId="0" fontId="25" fillId="0" borderId="0" applyBorder="0"/>
    <xf numFmtId="0" fontId="16" fillId="11" borderId="0" applyNumberFormat="0" applyBorder="0" applyAlignment="0" applyProtection="0">
      <alignment vertical="center"/>
    </xf>
    <xf numFmtId="0" fontId="32" fillId="29" borderId="8" applyNumberFormat="0" applyAlignment="0" applyProtection="0">
      <alignment vertical="center"/>
    </xf>
    <xf numFmtId="0" fontId="22" fillId="10" borderId="4" applyNumberFormat="0" applyAlignment="0" applyProtection="0">
      <alignment vertical="center"/>
    </xf>
    <xf numFmtId="0" fontId="21" fillId="9" borderId="3" applyNumberFormat="0" applyAlignment="0" applyProtection="0">
      <alignment vertical="center"/>
    </xf>
    <xf numFmtId="0" fontId="23" fillId="0" borderId="5" applyNumberFormat="0" applyFill="0" applyAlignment="0" applyProtection="0">
      <alignment vertical="center"/>
    </xf>
    <xf numFmtId="0" fontId="16" fillId="12" borderId="0" applyNumberFormat="0" applyBorder="0" applyAlignment="0" applyProtection="0">
      <alignment vertical="center"/>
    </xf>
    <xf numFmtId="0" fontId="1" fillId="0" borderId="0">
      <alignment vertical="center"/>
    </xf>
    <xf numFmtId="0" fontId="16" fillId="8" borderId="0" applyNumberFormat="0" applyBorder="0" applyAlignment="0" applyProtection="0">
      <alignment vertical="center"/>
    </xf>
    <xf numFmtId="0" fontId="0" fillId="7" borderId="2" applyNumberFormat="0" applyFont="0" applyAlignment="0" applyProtection="0">
      <alignment vertical="center"/>
    </xf>
    <xf numFmtId="0" fontId="20" fillId="0" borderId="0" applyNumberFormat="0" applyFill="0" applyBorder="0" applyAlignment="0" applyProtection="0">
      <alignment vertical="center"/>
    </xf>
    <xf numFmtId="0" fontId="19" fillId="6" borderId="0" applyNumberFormat="0" applyBorder="0" applyAlignment="0" applyProtection="0">
      <alignment vertical="center"/>
    </xf>
    <xf numFmtId="0" fontId="18" fillId="0" borderId="0" applyNumberFormat="0" applyFill="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5" fillId="22" borderId="0" applyNumberFormat="0" applyBorder="0" applyAlignment="0" applyProtection="0">
      <alignment vertical="center"/>
    </xf>
    <xf numFmtId="0" fontId="31" fillId="27" borderId="0" applyNumberFormat="0" applyBorder="0" applyAlignment="0" applyProtection="0">
      <alignment vertical="center"/>
    </xf>
    <xf numFmtId="0" fontId="16" fillId="26" borderId="0" applyNumberFormat="0" applyBorder="0" applyAlignment="0" applyProtection="0">
      <alignment vertical="center"/>
    </xf>
    <xf numFmtId="0" fontId="15" fillId="2" borderId="0" applyNumberFormat="0" applyBorder="0" applyAlignment="0" applyProtection="0">
      <alignment vertical="center"/>
    </xf>
    <xf numFmtId="0" fontId="16" fillId="25" borderId="0" applyNumberFormat="0" applyBorder="0" applyAlignment="0" applyProtection="0">
      <alignment vertical="center"/>
    </xf>
    <xf numFmtId="0" fontId="15" fillId="13" borderId="0" applyNumberFormat="0" applyBorder="0" applyAlignment="0" applyProtection="0">
      <alignment vertical="center"/>
    </xf>
    <xf numFmtId="0" fontId="16" fillId="5" borderId="0" applyNumberFormat="0" applyBorder="0" applyAlignment="0" applyProtection="0">
      <alignment vertical="center"/>
    </xf>
  </cellStyleXfs>
  <cellXfs count="9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1"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0" fontId="1" fillId="0" borderId="0" xfId="0" applyFont="1" applyFill="1" applyBorder="1" applyAlignment="1">
      <alignment horizontal="justify" vertical="center" wrapText="1"/>
    </xf>
    <xf numFmtId="179"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6" fontId="8" fillId="0" borderId="0" xfId="1" applyNumberFormat="1" applyFont="1" applyFill="1" applyAlignment="1">
      <alignment horizontal="left" vertical="center" wrapText="1"/>
    </xf>
    <xf numFmtId="177" fontId="9" fillId="0" borderId="0" xfId="1" applyNumberFormat="1" applyFont="1" applyFill="1" applyAlignment="1">
      <alignment horizontal="center" vertical="center" wrapText="1"/>
    </xf>
    <xf numFmtId="176" fontId="9" fillId="0" borderId="0" xfId="1" applyNumberFormat="1" applyFont="1" applyFill="1" applyAlignment="1">
      <alignment horizontal="justify" vertical="center" wrapText="1"/>
    </xf>
    <xf numFmtId="176" fontId="10" fillId="0" borderId="0" xfId="1" applyNumberFormat="1" applyFont="1" applyFill="1" applyAlignment="1">
      <alignment horizontal="center" vertical="center" wrapText="1"/>
    </xf>
    <xf numFmtId="177" fontId="10" fillId="0" borderId="0" xfId="1" applyNumberFormat="1" applyFont="1" applyFill="1" applyAlignment="1">
      <alignment horizontal="center" vertical="center" wrapText="1"/>
    </xf>
    <xf numFmtId="176" fontId="10" fillId="0" borderId="0" xfId="1" applyNumberFormat="1" applyFont="1" applyFill="1" applyAlignment="1">
      <alignment horizontal="justify" vertical="center" wrapText="1"/>
    </xf>
    <xf numFmtId="0" fontId="11" fillId="0" borderId="0" xfId="0" applyFont="1" applyFill="1" applyBorder="1" applyAlignment="1">
      <alignment horizontal="center" vertical="center" wrapText="1"/>
    </xf>
    <xf numFmtId="176" fontId="11" fillId="0" borderId="0" xfId="1" applyNumberFormat="1" applyFont="1" applyFill="1" applyBorder="1" applyAlignment="1">
      <alignment horizontal="center" vertical="center" wrapText="1"/>
    </xf>
    <xf numFmtId="177" fontId="11" fillId="0" borderId="0" xfId="1" applyNumberFormat="1" applyFont="1" applyFill="1" applyBorder="1" applyAlignment="1">
      <alignment horizontal="center" vertical="center" wrapText="1"/>
    </xf>
    <xf numFmtId="176" fontId="11" fillId="0" borderId="0" xfId="1" applyNumberFormat="1" applyFont="1" applyFill="1" applyBorder="1" applyAlignment="1">
      <alignment horizontal="justify" vertical="center" wrapText="1"/>
    </xf>
    <xf numFmtId="176" fontId="12" fillId="0" borderId="1" xfId="1" applyNumberFormat="1" applyFont="1" applyFill="1" applyBorder="1" applyAlignment="1">
      <alignment horizontal="center" vertical="center" wrapText="1"/>
    </xf>
    <xf numFmtId="177" fontId="12" fillId="0" borderId="1" xfId="1" applyNumberFormat="1" applyFont="1" applyFill="1" applyBorder="1" applyAlignment="1">
      <alignment horizontal="center" vertical="center" wrapText="1"/>
    </xf>
    <xf numFmtId="176" fontId="12" fillId="0" borderId="1" xfId="1" applyNumberFormat="1" applyFont="1" applyFill="1" applyBorder="1" applyAlignment="1">
      <alignment horizontal="justify" vertical="center" wrapText="1"/>
    </xf>
    <xf numFmtId="176" fontId="11" fillId="0" borderId="1" xfId="1" applyNumberFormat="1" applyFont="1" applyFill="1" applyBorder="1" applyAlignment="1">
      <alignment horizontal="center" vertical="center" wrapText="1"/>
    </xf>
    <xf numFmtId="177" fontId="11" fillId="0" borderId="1" xfId="1" applyNumberFormat="1" applyFont="1" applyFill="1" applyBorder="1" applyAlignment="1">
      <alignment horizontal="center" vertical="center" wrapText="1"/>
    </xf>
    <xf numFmtId="176" fontId="11" fillId="0" borderId="1" xfId="1" applyNumberFormat="1" applyFont="1" applyFill="1" applyBorder="1" applyAlignment="1">
      <alignment horizontal="justify" vertical="center" wrapText="1"/>
    </xf>
    <xf numFmtId="0" fontId="11" fillId="0" borderId="1" xfId="21" applyFont="1" applyFill="1" applyBorder="1" applyAlignment="1">
      <alignment horizontal="center" vertical="center" wrapText="1"/>
    </xf>
    <xf numFmtId="177" fontId="11" fillId="0" borderId="1" xfId="21" applyNumberFormat="1" applyFont="1" applyFill="1" applyBorder="1" applyAlignment="1">
      <alignment horizontal="center" vertical="center" wrapText="1"/>
    </xf>
    <xf numFmtId="0" fontId="11" fillId="0" borderId="1" xfId="21" applyFont="1" applyFill="1" applyBorder="1" applyAlignment="1">
      <alignment horizontal="justify" vertical="center" wrapText="1"/>
    </xf>
    <xf numFmtId="0" fontId="11" fillId="0" borderId="1" xfId="21" applyNumberFormat="1" applyFont="1" applyFill="1" applyBorder="1" applyAlignment="1">
      <alignment horizontal="center" vertical="center" wrapText="1"/>
    </xf>
    <xf numFmtId="0" fontId="11" fillId="0" borderId="1" xfId="21" applyNumberFormat="1" applyFont="1" applyFill="1" applyBorder="1" applyAlignment="1">
      <alignment horizontal="justify" vertical="center" wrapText="1"/>
    </xf>
    <xf numFmtId="177"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176" fontId="9" fillId="0" borderId="0" xfId="1" applyNumberFormat="1" applyFont="1" applyFill="1" applyAlignment="1">
      <alignment horizontal="center" vertical="center" wrapText="1"/>
    </xf>
    <xf numFmtId="179" fontId="9" fillId="0" borderId="0" xfId="1" applyNumberFormat="1" applyFont="1" applyFill="1" applyAlignment="1">
      <alignment horizontal="center" vertical="center" wrapText="1"/>
    </xf>
    <xf numFmtId="178" fontId="9" fillId="0" borderId="0" xfId="1" applyNumberFormat="1" applyFont="1" applyFill="1" applyAlignment="1">
      <alignment horizontal="center" vertical="center" wrapText="1"/>
    </xf>
    <xf numFmtId="179" fontId="10" fillId="0" borderId="0" xfId="1" applyNumberFormat="1" applyFont="1" applyFill="1" applyAlignment="1">
      <alignment horizontal="center" vertical="center" wrapText="1"/>
    </xf>
    <xf numFmtId="178" fontId="10" fillId="0" borderId="0" xfId="1" applyNumberFormat="1" applyFont="1" applyFill="1" applyAlignment="1">
      <alignment horizontal="center" vertical="center" wrapText="1"/>
    </xf>
    <xf numFmtId="179" fontId="11" fillId="0" borderId="0" xfId="1" applyNumberFormat="1" applyFont="1" applyFill="1" applyBorder="1" applyAlignment="1">
      <alignment horizontal="center" vertical="center" wrapText="1"/>
    </xf>
    <xf numFmtId="178" fontId="11" fillId="0" borderId="0" xfId="1" applyNumberFormat="1" applyFont="1" applyFill="1" applyBorder="1" applyAlignment="1">
      <alignment horizontal="center" vertical="center" wrapText="1"/>
    </xf>
    <xf numFmtId="179" fontId="12" fillId="0" borderId="1" xfId="1" applyNumberFormat="1" applyFont="1" applyFill="1" applyBorder="1" applyAlignment="1">
      <alignment horizontal="center" vertical="center" wrapText="1"/>
    </xf>
    <xf numFmtId="178" fontId="12" fillId="0" borderId="1" xfId="1" applyNumberFormat="1" applyFont="1" applyFill="1" applyBorder="1" applyAlignment="1">
      <alignment horizontal="center" vertical="center" wrapText="1"/>
    </xf>
    <xf numFmtId="179" fontId="11" fillId="0" borderId="1" xfId="1" applyNumberFormat="1" applyFont="1" applyFill="1" applyBorder="1" applyAlignment="1">
      <alignment horizontal="center" vertical="center" wrapText="1"/>
    </xf>
    <xf numFmtId="178" fontId="11" fillId="0" borderId="1" xfId="21" applyNumberFormat="1" applyFont="1" applyFill="1" applyBorder="1" applyAlignment="1">
      <alignment horizontal="center" vertical="center" wrapText="1"/>
    </xf>
    <xf numFmtId="179" fontId="11" fillId="0" borderId="1" xfId="21" applyNumberFormat="1" applyFont="1" applyFill="1" applyBorder="1" applyAlignment="1">
      <alignment horizontal="center" vertical="center" wrapText="1"/>
    </xf>
    <xf numFmtId="178" fontId="11" fillId="0" borderId="1" xfId="1"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178" fontId="12" fillId="0" borderId="0" xfId="1" applyNumberFormat="1" applyFont="1" applyFill="1" applyBorder="1" applyAlignment="1">
      <alignment horizontal="center" vertical="center" wrapText="1"/>
    </xf>
    <xf numFmtId="179" fontId="12" fillId="0" borderId="0" xfId="1" applyNumberFormat="1" applyFont="1" applyFill="1" applyBorder="1" applyAlignment="1">
      <alignment horizontal="center" vertical="center" wrapText="1"/>
    </xf>
    <xf numFmtId="176" fontId="12" fillId="0" borderId="0" xfId="1"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177"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justify" vertical="center" wrapText="1"/>
      <protection locked="0"/>
    </xf>
    <xf numFmtId="179" fontId="11" fillId="0" borderId="1" xfId="0" applyNumberFormat="1" applyFont="1" applyFill="1" applyBorder="1" applyAlignment="1" applyProtection="1">
      <alignment horizontal="center" vertical="center" wrapText="1"/>
      <protection hidden="1"/>
    </xf>
    <xf numFmtId="57" fontId="11" fillId="0" borderId="1" xfId="0" applyNumberFormat="1" applyFont="1" applyFill="1" applyBorder="1" applyAlignment="1" applyProtection="1">
      <alignment horizontal="center" vertical="center" wrapText="1"/>
      <protection locked="0"/>
    </xf>
    <xf numFmtId="57" fontId="11" fillId="0" borderId="1" xfId="0" applyNumberFormat="1" applyFont="1" applyFill="1" applyBorder="1" applyAlignment="1" applyProtection="1">
      <alignment horizontal="center" vertical="center" wrapText="1"/>
      <protection hidden="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xf numFmtId="0" fontId="11" fillId="0" borderId="1" xfId="21" applyFont="1" applyFill="1" applyBorder="1" applyAlignment="1" applyProtection="1">
      <alignment horizontal="center" vertical="center" wrapText="1"/>
      <protection locked="0"/>
    </xf>
    <xf numFmtId="177" fontId="11" fillId="0" borderId="1" xfId="21" applyNumberFormat="1" applyFont="1" applyFill="1" applyBorder="1" applyAlignment="1" applyProtection="1">
      <alignment horizontal="center" vertical="center" wrapText="1"/>
      <protection locked="0"/>
    </xf>
    <xf numFmtId="176" fontId="11" fillId="0" borderId="1" xfId="1" applyNumberFormat="1" applyFont="1" applyFill="1" applyBorder="1" applyAlignment="1" applyProtection="1">
      <alignment horizontal="justify" vertical="center" wrapText="1"/>
      <protection locked="0"/>
    </xf>
    <xf numFmtId="176" fontId="11" fillId="0" borderId="1" xfId="1" applyNumberFormat="1" applyFont="1" applyFill="1" applyBorder="1" applyAlignment="1" applyProtection="1">
      <alignment horizontal="center" vertical="center" wrapText="1"/>
      <protection locked="0"/>
    </xf>
    <xf numFmtId="177" fontId="11" fillId="0" borderId="1" xfId="1" applyNumberFormat="1" applyFont="1" applyFill="1" applyBorder="1" applyAlignment="1" applyProtection="1">
      <alignment horizontal="center" vertical="center" wrapText="1"/>
      <protection locked="0"/>
    </xf>
    <xf numFmtId="0" fontId="12" fillId="0" borderId="1" xfId="21" applyFont="1" applyFill="1" applyBorder="1" applyAlignment="1">
      <alignment horizontal="center" vertical="center" wrapText="1"/>
    </xf>
    <xf numFmtId="0" fontId="12" fillId="0" borderId="1" xfId="21" applyFont="1" applyFill="1" applyBorder="1" applyAlignment="1">
      <alignment horizontal="justify" vertical="center" wrapText="1"/>
    </xf>
    <xf numFmtId="177" fontId="13" fillId="0" borderId="1" xfId="21" applyNumberFormat="1" applyFont="1" applyFill="1" applyBorder="1" applyAlignment="1">
      <alignment horizontal="center" vertical="center" wrapText="1"/>
    </xf>
    <xf numFmtId="0" fontId="14" fillId="0" borderId="1" xfId="21" applyFont="1" applyFill="1" applyBorder="1" applyAlignment="1">
      <alignment horizontal="center" vertical="center" wrapText="1"/>
    </xf>
    <xf numFmtId="176" fontId="14" fillId="0" borderId="1" xfId="1" applyNumberFormat="1" applyFont="1" applyFill="1" applyBorder="1" applyAlignment="1">
      <alignment horizontal="center" vertical="center" wrapText="1"/>
    </xf>
    <xf numFmtId="179" fontId="12" fillId="0" borderId="1" xfId="0" applyNumberFormat="1" applyFont="1" applyFill="1" applyBorder="1" applyAlignment="1" applyProtection="1">
      <alignment horizontal="center" vertical="center" wrapText="1"/>
      <protection hidden="1"/>
    </xf>
    <xf numFmtId="179" fontId="13" fillId="0" borderId="1" xfId="1" applyNumberFormat="1" applyFont="1" applyFill="1" applyBorder="1" applyAlignment="1">
      <alignment horizontal="center" vertical="center" wrapText="1"/>
    </xf>
    <xf numFmtId="178" fontId="13" fillId="0" borderId="1" xfId="1" applyNumberFormat="1" applyFont="1" applyFill="1" applyBorder="1" applyAlignment="1">
      <alignment horizontal="center" vertical="center" wrapText="1"/>
    </xf>
    <xf numFmtId="179" fontId="13" fillId="0" borderId="1" xfId="21" applyNumberFormat="1" applyFont="1" applyFill="1" applyBorder="1" applyAlignment="1">
      <alignment horizontal="center" vertical="center" wrapText="1"/>
    </xf>
    <xf numFmtId="178" fontId="13" fillId="0" borderId="1" xfId="21" applyNumberFormat="1" applyFont="1" applyFill="1" applyBorder="1" applyAlignment="1">
      <alignment horizontal="center" vertical="center" wrapText="1"/>
    </xf>
    <xf numFmtId="178" fontId="11" fillId="0" borderId="1" xfId="0" applyNumberFormat="1" applyFont="1" applyFill="1" applyBorder="1" applyAlignment="1" applyProtection="1">
      <alignment horizontal="center" vertical="center" wrapText="1"/>
      <protection hidden="1"/>
    </xf>
    <xf numFmtId="57" fontId="11" fillId="0" borderId="1" xfId="1"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6" fontId="13" fillId="0" borderId="1" xfId="1" applyNumberFormat="1" applyFont="1" applyFill="1" applyBorder="1" applyAlignment="1">
      <alignment horizontal="center" vertical="center" wrapText="1"/>
    </xf>
    <xf numFmtId="0" fontId="13" fillId="0" borderId="1" xfId="21" applyFont="1" applyFill="1" applyBorder="1" applyAlignment="1">
      <alignment horizontal="center" vertical="center" wrapText="1"/>
    </xf>
    <xf numFmtId="49" fontId="11" fillId="0" borderId="1" xfId="21" applyNumberFormat="1" applyFont="1" applyFill="1" applyBorder="1" applyAlignment="1">
      <alignment horizontal="center" vertical="center" wrapText="1"/>
    </xf>
    <xf numFmtId="177" fontId="11" fillId="0" borderId="1" xfId="4" applyNumberFormat="1" applyFont="1" applyFill="1" applyBorder="1" applyAlignment="1" applyProtection="1">
      <alignment horizontal="center" vertical="center" wrapText="1"/>
      <protection locked="0"/>
    </xf>
    <xf numFmtId="177" fontId="12" fillId="0" borderId="1" xfId="21" applyNumberFormat="1" applyFont="1" applyFill="1" applyBorder="1" applyAlignment="1">
      <alignment horizontal="center" vertical="center" wrapText="1"/>
    </xf>
    <xf numFmtId="177" fontId="12" fillId="0" borderId="1" xfId="21" applyNumberFormat="1" applyFont="1" applyFill="1" applyBorder="1" applyAlignment="1">
      <alignment horizontal="justify" vertical="center" wrapText="1"/>
    </xf>
    <xf numFmtId="177" fontId="11" fillId="0" borderId="1" xfId="21" applyNumberFormat="1" applyFont="1" applyFill="1" applyBorder="1" applyAlignment="1">
      <alignment horizontal="justify" vertical="center" wrapText="1"/>
    </xf>
  </cellXfs>
  <cellStyles count="59">
    <cellStyle name="常规" xfId="0" builtinId="0"/>
    <cellStyle name="常规_2007年自治区企业挖潜改造资金项目计划表-尿素" xfId="1"/>
    <cellStyle name="常规_2007年自治区企业挖潜改造资金项目计划表-尿素 18" xfId="2"/>
    <cellStyle name="常规 4 4" xfId="3"/>
    <cellStyle name="常规 4 5" xfId="4"/>
    <cellStyle name="常规 42 2" xfId="5"/>
    <cellStyle name="40% - 强调文字颜色 6" xfId="6" builtinId="51"/>
    <cellStyle name="20% - 强调文字颜色 6" xfId="7" builtinId="50"/>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常规 3 2" xfId="18"/>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已访问的超链接" xfId="32" builtinId="9"/>
    <cellStyle name="千位分隔[0]" xfId="33" builtinId="6"/>
    <cellStyle name="强调文字颜色 4" xfId="34" builtinId="41"/>
    <cellStyle name="40% - 强调文字颜色 3" xfId="35" builtinId="39"/>
    <cellStyle name="常规 2 2" xfId="36"/>
    <cellStyle name="常规 6" xfId="37"/>
    <cellStyle name="60% - 强调文字颜色 6" xfId="38" builtinId="52"/>
    <cellStyle name="输入" xfId="39" builtinId="20"/>
    <cellStyle name="输出" xfId="40" builtinId="21"/>
    <cellStyle name="检查单元格" xfId="41" builtinId="23"/>
    <cellStyle name="链接单元格" xfId="42" builtinId="24"/>
    <cellStyle name="60% - 强调文字颜色 1" xfId="43" builtinId="32"/>
    <cellStyle name="常规 3" xfId="44"/>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60% - 强调文字颜色 2" xfId="56" builtinId="36"/>
    <cellStyle name="40% - 强调文字颜色 2" xfId="57" builtinId="35"/>
    <cellStyle name="强调文字颜色 3" xfId="58" builtinId="3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10</xdr:row>
      <xdr:rowOff>0</xdr:rowOff>
    </xdr:from>
    <xdr:to>
      <xdr:col>2</xdr:col>
      <xdr:colOff>58420</xdr:colOff>
      <xdr:row>10</xdr:row>
      <xdr:rowOff>571500</xdr:rowOff>
    </xdr:to>
    <xdr:pic>
      <xdr:nvPicPr>
        <xdr:cNvPr id="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3"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1"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8"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9"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1"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2"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3"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7"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8"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3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31"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32"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33"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34"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35"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3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3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3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3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40"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1"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43"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44"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47"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48"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4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5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51"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5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55"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5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8"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59"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6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61"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62"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6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6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6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6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6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68"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69"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7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71"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7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7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7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75"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7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7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78"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79"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8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81"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82"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8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8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8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8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8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88"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89"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90"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91"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9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93"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9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9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9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9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9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9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0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01"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0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03"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04"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0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0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07"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08"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0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110"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111"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1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13"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1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1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1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1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1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1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2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21"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2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2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2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2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2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2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28"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29"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1"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32"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33"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3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37"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38"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4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41"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42"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43"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44"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45"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4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4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4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4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50"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51"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5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53"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54"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5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5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57"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58"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5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6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61"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6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6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6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65"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6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6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68"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69"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7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71"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72"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7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7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7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7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7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178"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179"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8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81"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8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8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8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85"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8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8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88"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89"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9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91"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92"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9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9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9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9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9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198"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199"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200"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201"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0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203"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0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0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0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0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0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0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1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11"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1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213"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214"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1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1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217"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218"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1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220"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221"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3</xdr:col>
      <xdr:colOff>721995</xdr:colOff>
      <xdr:row>29</xdr:row>
      <xdr:rowOff>0</xdr:rowOff>
    </xdr:from>
    <xdr:to>
      <xdr:col>3</xdr:col>
      <xdr:colOff>758190</xdr:colOff>
      <xdr:row>29</xdr:row>
      <xdr:rowOff>40005</xdr:rowOff>
    </xdr:to>
    <xdr:pic>
      <xdr:nvPicPr>
        <xdr:cNvPr id="251" name="Picture 39"/>
        <xdr:cNvPicPr>
          <a:picLocks noChangeAspect="1"/>
        </xdr:cNvPicPr>
      </xdr:nvPicPr>
      <xdr:blipFill>
        <a:blip r:embed="rId1"/>
        <a:stretch>
          <a:fillRect/>
        </a:stretch>
      </xdr:blipFill>
      <xdr:spPr>
        <a:xfrm>
          <a:off x="2969895" y="28540075"/>
          <a:ext cx="36195" cy="40005"/>
        </a:xfrm>
        <a:prstGeom prst="rect">
          <a:avLst/>
        </a:prstGeom>
        <a:noFill/>
        <a:ln w="9525">
          <a:noFill/>
        </a:ln>
      </xdr:spPr>
    </xdr:pic>
    <xdr:clientData/>
  </xdr:twoCellAnchor>
  <xdr:twoCellAnchor>
    <xdr:from>
      <xdr:col>3</xdr:col>
      <xdr:colOff>721995</xdr:colOff>
      <xdr:row>29</xdr:row>
      <xdr:rowOff>0</xdr:rowOff>
    </xdr:from>
    <xdr:to>
      <xdr:col>3</xdr:col>
      <xdr:colOff>758190</xdr:colOff>
      <xdr:row>29</xdr:row>
      <xdr:rowOff>40005</xdr:rowOff>
    </xdr:to>
    <xdr:pic>
      <xdr:nvPicPr>
        <xdr:cNvPr id="252" name="Picture 39"/>
        <xdr:cNvPicPr>
          <a:picLocks noChangeAspect="1"/>
        </xdr:cNvPicPr>
      </xdr:nvPicPr>
      <xdr:blipFill>
        <a:blip r:embed="rId1"/>
        <a:stretch>
          <a:fillRect/>
        </a:stretch>
      </xdr:blipFill>
      <xdr:spPr>
        <a:xfrm>
          <a:off x="2969895" y="28540075"/>
          <a:ext cx="36195" cy="40005"/>
        </a:xfrm>
        <a:prstGeom prst="rect">
          <a:avLst/>
        </a:prstGeom>
        <a:noFill/>
        <a:ln w="9525">
          <a:noFill/>
        </a:ln>
      </xdr:spPr>
    </xdr:pic>
    <xdr:clientData/>
  </xdr:twoCellAnchor>
  <xdr:twoCellAnchor>
    <xdr:from>
      <xdr:col>3</xdr:col>
      <xdr:colOff>721995</xdr:colOff>
      <xdr:row>3</xdr:row>
      <xdr:rowOff>0</xdr:rowOff>
    </xdr:from>
    <xdr:to>
      <xdr:col>3</xdr:col>
      <xdr:colOff>758190</xdr:colOff>
      <xdr:row>9</xdr:row>
      <xdr:rowOff>39370</xdr:rowOff>
    </xdr:to>
    <xdr:pic>
      <xdr:nvPicPr>
        <xdr:cNvPr id="271" name="Picture 39"/>
        <xdr:cNvPicPr>
          <a:picLocks noChangeAspect="1"/>
        </xdr:cNvPicPr>
      </xdr:nvPicPr>
      <xdr:blipFill>
        <a:blip r:embed="rId1"/>
        <a:stretch>
          <a:fillRect/>
        </a:stretch>
      </xdr:blipFill>
      <xdr:spPr>
        <a:xfrm>
          <a:off x="2969895" y="1019175"/>
          <a:ext cx="36195" cy="4395470"/>
        </a:xfrm>
        <a:prstGeom prst="rect">
          <a:avLst/>
        </a:prstGeom>
        <a:noFill/>
        <a:ln w="9525">
          <a:noFill/>
        </a:ln>
      </xdr:spPr>
    </xdr:pic>
    <xdr:clientData/>
  </xdr:twoCellAnchor>
  <xdr:twoCellAnchor>
    <xdr:from>
      <xdr:col>3</xdr:col>
      <xdr:colOff>721995</xdr:colOff>
      <xdr:row>3</xdr:row>
      <xdr:rowOff>0</xdr:rowOff>
    </xdr:from>
    <xdr:to>
      <xdr:col>3</xdr:col>
      <xdr:colOff>758190</xdr:colOff>
      <xdr:row>9</xdr:row>
      <xdr:rowOff>39370</xdr:rowOff>
    </xdr:to>
    <xdr:pic>
      <xdr:nvPicPr>
        <xdr:cNvPr id="272" name="Picture 39"/>
        <xdr:cNvPicPr>
          <a:picLocks noChangeAspect="1"/>
        </xdr:cNvPicPr>
      </xdr:nvPicPr>
      <xdr:blipFill>
        <a:blip r:embed="rId1"/>
        <a:stretch>
          <a:fillRect/>
        </a:stretch>
      </xdr:blipFill>
      <xdr:spPr>
        <a:xfrm>
          <a:off x="2969895" y="1019175"/>
          <a:ext cx="36195" cy="4395470"/>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325755</xdr:rowOff>
    </xdr:to>
    <xdr:pic>
      <xdr:nvPicPr>
        <xdr:cNvPr id="278" name="Picture 39" descr="clip_image21554"/>
        <xdr:cNvPicPr>
          <a:picLocks noChangeAspect="1"/>
        </xdr:cNvPicPr>
      </xdr:nvPicPr>
      <xdr:blipFill>
        <a:blip r:embed="rId1"/>
        <a:stretch>
          <a:fillRect/>
        </a:stretch>
      </xdr:blipFill>
      <xdr:spPr>
        <a:xfrm>
          <a:off x="2969895" y="36452175"/>
          <a:ext cx="5207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283210</xdr:rowOff>
    </xdr:to>
    <xdr:pic>
      <xdr:nvPicPr>
        <xdr:cNvPr id="279" name="Picture 39" descr="clip_image21554"/>
        <xdr:cNvPicPr>
          <a:picLocks noChangeAspect="1"/>
        </xdr:cNvPicPr>
      </xdr:nvPicPr>
      <xdr:blipFill>
        <a:blip r:embed="rId1"/>
        <a:stretch>
          <a:fillRect/>
        </a:stretch>
      </xdr:blipFill>
      <xdr:spPr>
        <a:xfrm>
          <a:off x="2969895" y="36452175"/>
          <a:ext cx="52070" cy="1045210"/>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80"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81"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767715</xdr:colOff>
      <xdr:row>35</xdr:row>
      <xdr:rowOff>325755</xdr:rowOff>
    </xdr:to>
    <xdr:pic>
      <xdr:nvPicPr>
        <xdr:cNvPr id="282" name="Picture 39" descr="clip_image21554"/>
        <xdr:cNvPicPr>
          <a:picLocks noChangeAspect="1"/>
        </xdr:cNvPicPr>
      </xdr:nvPicPr>
      <xdr:blipFill>
        <a:blip r:embed="rId1"/>
        <a:stretch>
          <a:fillRect/>
        </a:stretch>
      </xdr:blipFill>
      <xdr:spPr>
        <a:xfrm>
          <a:off x="2969895" y="36452175"/>
          <a:ext cx="4572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325755</xdr:rowOff>
    </xdr:to>
    <xdr:pic>
      <xdr:nvPicPr>
        <xdr:cNvPr id="283" name="Picture 39" descr="clip_image21554"/>
        <xdr:cNvPicPr>
          <a:picLocks noChangeAspect="1"/>
        </xdr:cNvPicPr>
      </xdr:nvPicPr>
      <xdr:blipFill>
        <a:blip r:embed="rId1"/>
        <a:stretch>
          <a:fillRect/>
        </a:stretch>
      </xdr:blipFill>
      <xdr:spPr>
        <a:xfrm>
          <a:off x="2969895" y="36452175"/>
          <a:ext cx="5207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767715</xdr:colOff>
      <xdr:row>35</xdr:row>
      <xdr:rowOff>325755</xdr:rowOff>
    </xdr:to>
    <xdr:pic>
      <xdr:nvPicPr>
        <xdr:cNvPr id="284" name="Picture 39" descr="clip_image21554"/>
        <xdr:cNvPicPr>
          <a:picLocks noChangeAspect="1"/>
        </xdr:cNvPicPr>
      </xdr:nvPicPr>
      <xdr:blipFill>
        <a:blip r:embed="rId1"/>
        <a:stretch>
          <a:fillRect/>
        </a:stretch>
      </xdr:blipFill>
      <xdr:spPr>
        <a:xfrm>
          <a:off x="2969895" y="36452175"/>
          <a:ext cx="4572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85"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86"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767715</xdr:colOff>
      <xdr:row>35</xdr:row>
      <xdr:rowOff>325755</xdr:rowOff>
    </xdr:to>
    <xdr:pic>
      <xdr:nvPicPr>
        <xdr:cNvPr id="287" name="Picture 39" descr="clip_image21554"/>
        <xdr:cNvPicPr>
          <a:picLocks noChangeAspect="1"/>
        </xdr:cNvPicPr>
      </xdr:nvPicPr>
      <xdr:blipFill>
        <a:blip r:embed="rId1"/>
        <a:stretch>
          <a:fillRect/>
        </a:stretch>
      </xdr:blipFill>
      <xdr:spPr>
        <a:xfrm>
          <a:off x="2969895" y="36452175"/>
          <a:ext cx="4572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325755</xdr:rowOff>
    </xdr:to>
    <xdr:pic>
      <xdr:nvPicPr>
        <xdr:cNvPr id="288" name="Picture 39" descr="clip_image21554"/>
        <xdr:cNvPicPr>
          <a:picLocks noChangeAspect="1"/>
        </xdr:cNvPicPr>
      </xdr:nvPicPr>
      <xdr:blipFill>
        <a:blip r:embed="rId1"/>
        <a:stretch>
          <a:fillRect/>
        </a:stretch>
      </xdr:blipFill>
      <xdr:spPr>
        <a:xfrm>
          <a:off x="2969895" y="36452175"/>
          <a:ext cx="5207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756285</xdr:colOff>
      <xdr:row>35</xdr:row>
      <xdr:rowOff>6350</xdr:rowOff>
    </xdr:to>
    <xdr:pic>
      <xdr:nvPicPr>
        <xdr:cNvPr id="289" name="Picture 39" descr="clip_image21554"/>
        <xdr:cNvPicPr>
          <a:picLocks noChangeAspect="1"/>
        </xdr:cNvPicPr>
      </xdr:nvPicPr>
      <xdr:blipFill>
        <a:blip r:embed="rId1"/>
        <a:stretch>
          <a:fillRect/>
        </a:stretch>
      </xdr:blipFill>
      <xdr:spPr>
        <a:xfrm>
          <a:off x="2969895" y="36452175"/>
          <a:ext cx="34290" cy="768350"/>
        </a:xfrm>
        <a:prstGeom prst="rect">
          <a:avLst/>
        </a:prstGeom>
        <a:noFill/>
        <a:ln w="9525">
          <a:noFill/>
        </a:ln>
      </xdr:spPr>
    </xdr:pic>
    <xdr:clientData/>
  </xdr:twoCellAnchor>
  <xdr:twoCellAnchor editAs="oneCell">
    <xdr:from>
      <xdr:col>3</xdr:col>
      <xdr:colOff>721995</xdr:colOff>
      <xdr:row>34</xdr:row>
      <xdr:rowOff>0</xdr:rowOff>
    </xdr:from>
    <xdr:to>
      <xdr:col>3</xdr:col>
      <xdr:colOff>756285</xdr:colOff>
      <xdr:row>35</xdr:row>
      <xdr:rowOff>6350</xdr:rowOff>
    </xdr:to>
    <xdr:pic>
      <xdr:nvPicPr>
        <xdr:cNvPr id="290" name="Picture 39" descr="clip_image21554"/>
        <xdr:cNvPicPr>
          <a:picLocks noChangeAspect="1"/>
        </xdr:cNvPicPr>
      </xdr:nvPicPr>
      <xdr:blipFill>
        <a:blip r:embed="rId1"/>
        <a:stretch>
          <a:fillRect/>
        </a:stretch>
      </xdr:blipFill>
      <xdr:spPr>
        <a:xfrm>
          <a:off x="2969895" y="36452175"/>
          <a:ext cx="34290" cy="768350"/>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91"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92"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189865</xdr:rowOff>
    </xdr:to>
    <xdr:pic>
      <xdr:nvPicPr>
        <xdr:cNvPr id="293" name="Picture 39" descr="clip_image21554"/>
        <xdr:cNvPicPr>
          <a:picLocks noChangeAspect="1"/>
        </xdr:cNvPicPr>
      </xdr:nvPicPr>
      <xdr:blipFill>
        <a:blip r:embed="rId1"/>
        <a:stretch>
          <a:fillRect/>
        </a:stretch>
      </xdr:blipFill>
      <xdr:spPr>
        <a:xfrm>
          <a:off x="2969895" y="36452175"/>
          <a:ext cx="52070" cy="95186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189865</xdr:rowOff>
    </xdr:to>
    <xdr:pic>
      <xdr:nvPicPr>
        <xdr:cNvPr id="294" name="Picture 39" descr="clip_image21554"/>
        <xdr:cNvPicPr>
          <a:picLocks noChangeAspect="1"/>
        </xdr:cNvPicPr>
      </xdr:nvPicPr>
      <xdr:blipFill>
        <a:blip r:embed="rId1"/>
        <a:stretch>
          <a:fillRect/>
        </a:stretch>
      </xdr:blipFill>
      <xdr:spPr>
        <a:xfrm>
          <a:off x="2969895" y="36452175"/>
          <a:ext cx="52070" cy="95186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325755</xdr:rowOff>
    </xdr:to>
    <xdr:pic>
      <xdr:nvPicPr>
        <xdr:cNvPr id="295" name="Picture 39" descr="clip_image21554"/>
        <xdr:cNvPicPr>
          <a:picLocks noChangeAspect="1"/>
        </xdr:cNvPicPr>
      </xdr:nvPicPr>
      <xdr:blipFill>
        <a:blip r:embed="rId1"/>
        <a:stretch>
          <a:fillRect/>
        </a:stretch>
      </xdr:blipFill>
      <xdr:spPr>
        <a:xfrm>
          <a:off x="2969895" y="36452175"/>
          <a:ext cx="52070" cy="1087755"/>
        </a:xfrm>
        <a:prstGeom prst="rect">
          <a:avLst/>
        </a:prstGeom>
        <a:noFill/>
        <a:ln w="9525">
          <a:noFill/>
        </a:ln>
      </xdr:spPr>
    </xdr:pic>
    <xdr:clientData/>
  </xdr:twoCellAnchor>
  <xdr:twoCellAnchor editAs="oneCell">
    <xdr:from>
      <xdr:col>3</xdr:col>
      <xdr:colOff>0</xdr:colOff>
      <xdr:row>34</xdr:row>
      <xdr:rowOff>0</xdr:rowOff>
    </xdr:from>
    <xdr:to>
      <xdr:col>3</xdr:col>
      <xdr:colOff>29210</xdr:colOff>
      <xdr:row>35</xdr:row>
      <xdr:rowOff>37465</xdr:rowOff>
    </xdr:to>
    <xdr:pic>
      <xdr:nvPicPr>
        <xdr:cNvPr id="296" name="Picture 8154" descr="clip_image9290"/>
        <xdr:cNvPicPr>
          <a:picLocks noChangeAspect="1"/>
        </xdr:cNvPicPr>
      </xdr:nvPicPr>
      <xdr:blipFill>
        <a:blip r:embed="rId2"/>
        <a:stretch>
          <a:fillRect/>
        </a:stretch>
      </xdr:blipFill>
      <xdr:spPr>
        <a:xfrm>
          <a:off x="2247900" y="36452175"/>
          <a:ext cx="29210" cy="799465"/>
        </a:xfrm>
        <a:prstGeom prst="rect">
          <a:avLst/>
        </a:prstGeom>
        <a:noFill/>
        <a:ln w="9525">
          <a:noFill/>
        </a:ln>
      </xdr:spPr>
    </xdr:pic>
    <xdr:clientData/>
  </xdr:twoCellAnchor>
  <xdr:twoCellAnchor editAs="oneCell">
    <xdr:from>
      <xdr:col>3</xdr:col>
      <xdr:colOff>29210</xdr:colOff>
      <xdr:row>34</xdr:row>
      <xdr:rowOff>0</xdr:rowOff>
    </xdr:from>
    <xdr:to>
      <xdr:col>3</xdr:col>
      <xdr:colOff>66040</xdr:colOff>
      <xdr:row>35</xdr:row>
      <xdr:rowOff>37465</xdr:rowOff>
    </xdr:to>
    <xdr:pic>
      <xdr:nvPicPr>
        <xdr:cNvPr id="297" name="Picture 8155" descr="clip_image9291"/>
        <xdr:cNvPicPr>
          <a:picLocks noChangeAspect="1"/>
        </xdr:cNvPicPr>
      </xdr:nvPicPr>
      <xdr:blipFill>
        <a:blip r:embed="rId2"/>
        <a:stretch>
          <a:fillRect/>
        </a:stretch>
      </xdr:blipFill>
      <xdr:spPr>
        <a:xfrm>
          <a:off x="2277110" y="36452175"/>
          <a:ext cx="36830" cy="799465"/>
        </a:xfrm>
        <a:prstGeom prst="rect">
          <a:avLst/>
        </a:prstGeom>
        <a:noFill/>
        <a:ln w="9525">
          <a:noFill/>
        </a:ln>
      </xdr:spPr>
    </xdr:pic>
    <xdr:clientData/>
  </xdr:twoCellAnchor>
  <xdr:twoCellAnchor editAs="oneCell">
    <xdr:from>
      <xdr:col>3</xdr:col>
      <xdr:colOff>61595</xdr:colOff>
      <xdr:row>34</xdr:row>
      <xdr:rowOff>0</xdr:rowOff>
    </xdr:from>
    <xdr:to>
      <xdr:col>3</xdr:col>
      <xdr:colOff>79375</xdr:colOff>
      <xdr:row>35</xdr:row>
      <xdr:rowOff>37465</xdr:rowOff>
    </xdr:to>
    <xdr:pic>
      <xdr:nvPicPr>
        <xdr:cNvPr id="298" name="Picture 8156" descr="clip_image9292"/>
        <xdr:cNvPicPr>
          <a:picLocks noChangeAspect="1"/>
        </xdr:cNvPicPr>
      </xdr:nvPicPr>
      <xdr:blipFill>
        <a:blip r:embed="rId2"/>
        <a:stretch>
          <a:fillRect/>
        </a:stretch>
      </xdr:blipFill>
      <xdr:spPr>
        <a:xfrm>
          <a:off x="2309495" y="36452175"/>
          <a:ext cx="17780" cy="799465"/>
        </a:xfrm>
        <a:prstGeom prst="rect">
          <a:avLst/>
        </a:prstGeom>
        <a:noFill/>
        <a:ln w="9525">
          <a:noFill/>
        </a:ln>
      </xdr:spPr>
    </xdr:pic>
    <xdr:clientData/>
  </xdr:twoCellAnchor>
  <xdr:twoCellAnchor editAs="oneCell">
    <xdr:from>
      <xdr:col>3</xdr:col>
      <xdr:colOff>86360</xdr:colOff>
      <xdr:row>34</xdr:row>
      <xdr:rowOff>0</xdr:rowOff>
    </xdr:from>
    <xdr:to>
      <xdr:col>3</xdr:col>
      <xdr:colOff>106680</xdr:colOff>
      <xdr:row>35</xdr:row>
      <xdr:rowOff>37465</xdr:rowOff>
    </xdr:to>
    <xdr:pic>
      <xdr:nvPicPr>
        <xdr:cNvPr id="299" name="Picture 8157" descr="clip_image9293"/>
        <xdr:cNvPicPr>
          <a:picLocks noChangeAspect="1"/>
        </xdr:cNvPicPr>
      </xdr:nvPicPr>
      <xdr:blipFill>
        <a:blip r:embed="rId2"/>
        <a:stretch>
          <a:fillRect/>
        </a:stretch>
      </xdr:blipFill>
      <xdr:spPr>
        <a:xfrm>
          <a:off x="2334260" y="36452175"/>
          <a:ext cx="20320" cy="799465"/>
        </a:xfrm>
        <a:prstGeom prst="rect">
          <a:avLst/>
        </a:prstGeom>
        <a:noFill/>
        <a:ln w="9525">
          <a:noFill/>
        </a:ln>
      </xdr:spPr>
    </xdr:pic>
    <xdr:clientData/>
  </xdr:twoCellAnchor>
  <xdr:twoCellAnchor editAs="oneCell">
    <xdr:from>
      <xdr:col>3</xdr:col>
      <xdr:colOff>113665</xdr:colOff>
      <xdr:row>34</xdr:row>
      <xdr:rowOff>0</xdr:rowOff>
    </xdr:from>
    <xdr:to>
      <xdr:col>3</xdr:col>
      <xdr:colOff>138430</xdr:colOff>
      <xdr:row>35</xdr:row>
      <xdr:rowOff>37465</xdr:rowOff>
    </xdr:to>
    <xdr:pic>
      <xdr:nvPicPr>
        <xdr:cNvPr id="300" name="Picture 8158" descr="clip_image9294"/>
        <xdr:cNvPicPr>
          <a:picLocks noChangeAspect="1"/>
        </xdr:cNvPicPr>
      </xdr:nvPicPr>
      <xdr:blipFill>
        <a:blip r:embed="rId2"/>
        <a:stretch>
          <a:fillRect/>
        </a:stretch>
      </xdr:blipFill>
      <xdr:spPr>
        <a:xfrm>
          <a:off x="2361565" y="36452175"/>
          <a:ext cx="24765" cy="799465"/>
        </a:xfrm>
        <a:prstGeom prst="rect">
          <a:avLst/>
        </a:prstGeom>
        <a:noFill/>
        <a:ln w="9525">
          <a:noFill/>
        </a:ln>
      </xdr:spPr>
    </xdr:pic>
    <xdr:clientData/>
  </xdr:twoCellAnchor>
  <xdr:twoCellAnchor editAs="oneCell">
    <xdr:from>
      <xdr:col>3</xdr:col>
      <xdr:colOff>145415</xdr:colOff>
      <xdr:row>34</xdr:row>
      <xdr:rowOff>0</xdr:rowOff>
    </xdr:from>
    <xdr:to>
      <xdr:col>3</xdr:col>
      <xdr:colOff>165735</xdr:colOff>
      <xdr:row>35</xdr:row>
      <xdr:rowOff>37465</xdr:rowOff>
    </xdr:to>
    <xdr:pic>
      <xdr:nvPicPr>
        <xdr:cNvPr id="301" name="Picture 8159" descr="clip_image9295"/>
        <xdr:cNvPicPr>
          <a:picLocks noChangeAspect="1"/>
        </xdr:cNvPicPr>
      </xdr:nvPicPr>
      <xdr:blipFill>
        <a:blip r:embed="rId2"/>
        <a:stretch>
          <a:fillRect/>
        </a:stretch>
      </xdr:blipFill>
      <xdr:spPr>
        <a:xfrm>
          <a:off x="2393315" y="36452175"/>
          <a:ext cx="20320" cy="799465"/>
        </a:xfrm>
        <a:prstGeom prst="rect">
          <a:avLst/>
        </a:prstGeom>
        <a:noFill/>
        <a:ln w="9525">
          <a:noFill/>
        </a:ln>
      </xdr:spPr>
    </xdr:pic>
    <xdr:clientData/>
  </xdr:twoCellAnchor>
  <xdr:twoCellAnchor editAs="oneCell">
    <xdr:from>
      <xdr:col>3</xdr:col>
      <xdr:colOff>161290</xdr:colOff>
      <xdr:row>34</xdr:row>
      <xdr:rowOff>0</xdr:rowOff>
    </xdr:from>
    <xdr:to>
      <xdr:col>3</xdr:col>
      <xdr:colOff>186055</xdr:colOff>
      <xdr:row>35</xdr:row>
      <xdr:rowOff>37465</xdr:rowOff>
    </xdr:to>
    <xdr:pic>
      <xdr:nvPicPr>
        <xdr:cNvPr id="302" name="Picture 8160" descr="clip_image9296"/>
        <xdr:cNvPicPr>
          <a:picLocks noChangeAspect="1"/>
        </xdr:cNvPicPr>
      </xdr:nvPicPr>
      <xdr:blipFill>
        <a:blip r:embed="rId2"/>
        <a:stretch>
          <a:fillRect/>
        </a:stretch>
      </xdr:blipFill>
      <xdr:spPr>
        <a:xfrm>
          <a:off x="2409190" y="36452175"/>
          <a:ext cx="24765" cy="799465"/>
        </a:xfrm>
        <a:prstGeom prst="rect">
          <a:avLst/>
        </a:prstGeom>
        <a:noFill/>
        <a:ln w="9525">
          <a:noFill/>
        </a:ln>
      </xdr:spPr>
    </xdr:pic>
    <xdr:clientData/>
  </xdr:twoCellAnchor>
  <xdr:twoCellAnchor editAs="oneCell">
    <xdr:from>
      <xdr:col>3</xdr:col>
      <xdr:colOff>200025</xdr:colOff>
      <xdr:row>34</xdr:row>
      <xdr:rowOff>0</xdr:rowOff>
    </xdr:from>
    <xdr:to>
      <xdr:col>3</xdr:col>
      <xdr:colOff>217805</xdr:colOff>
      <xdr:row>35</xdr:row>
      <xdr:rowOff>37465</xdr:rowOff>
    </xdr:to>
    <xdr:pic>
      <xdr:nvPicPr>
        <xdr:cNvPr id="303" name="Picture 8161" descr="clip_image9297"/>
        <xdr:cNvPicPr>
          <a:picLocks noChangeAspect="1"/>
        </xdr:cNvPicPr>
      </xdr:nvPicPr>
      <xdr:blipFill>
        <a:blip r:embed="rId2"/>
        <a:stretch>
          <a:fillRect/>
        </a:stretch>
      </xdr:blipFill>
      <xdr:spPr>
        <a:xfrm>
          <a:off x="2447925" y="36452175"/>
          <a:ext cx="17780" cy="799465"/>
        </a:xfrm>
        <a:prstGeom prst="rect">
          <a:avLst/>
        </a:prstGeom>
        <a:noFill/>
        <a:ln w="9525">
          <a:noFill/>
        </a:ln>
      </xdr:spPr>
    </xdr:pic>
    <xdr:clientData/>
  </xdr:twoCellAnchor>
  <xdr:twoCellAnchor editAs="oneCell">
    <xdr:from>
      <xdr:col>3</xdr:col>
      <xdr:colOff>222250</xdr:colOff>
      <xdr:row>34</xdr:row>
      <xdr:rowOff>0</xdr:rowOff>
    </xdr:from>
    <xdr:to>
      <xdr:col>3</xdr:col>
      <xdr:colOff>252095</xdr:colOff>
      <xdr:row>35</xdr:row>
      <xdr:rowOff>37465</xdr:rowOff>
    </xdr:to>
    <xdr:pic>
      <xdr:nvPicPr>
        <xdr:cNvPr id="304" name="Picture 8162" descr="clip_image9298"/>
        <xdr:cNvPicPr>
          <a:picLocks noChangeAspect="1"/>
        </xdr:cNvPicPr>
      </xdr:nvPicPr>
      <xdr:blipFill>
        <a:blip r:embed="rId2"/>
        <a:stretch>
          <a:fillRect/>
        </a:stretch>
      </xdr:blipFill>
      <xdr:spPr>
        <a:xfrm>
          <a:off x="2470150" y="36452175"/>
          <a:ext cx="29845" cy="799465"/>
        </a:xfrm>
        <a:prstGeom prst="rect">
          <a:avLst/>
        </a:prstGeom>
        <a:noFill/>
        <a:ln w="9525">
          <a:noFill/>
        </a:ln>
      </xdr:spPr>
    </xdr:pic>
    <xdr:clientData/>
  </xdr:twoCellAnchor>
  <xdr:twoCellAnchor editAs="oneCell">
    <xdr:from>
      <xdr:col>3</xdr:col>
      <xdr:colOff>286385</xdr:colOff>
      <xdr:row>34</xdr:row>
      <xdr:rowOff>0</xdr:rowOff>
    </xdr:from>
    <xdr:to>
      <xdr:col>3</xdr:col>
      <xdr:colOff>304165</xdr:colOff>
      <xdr:row>35</xdr:row>
      <xdr:rowOff>37465</xdr:rowOff>
    </xdr:to>
    <xdr:pic>
      <xdr:nvPicPr>
        <xdr:cNvPr id="305" name="Picture 8164" descr="clip_image9300"/>
        <xdr:cNvPicPr>
          <a:picLocks noChangeAspect="1"/>
        </xdr:cNvPicPr>
      </xdr:nvPicPr>
      <xdr:blipFill>
        <a:blip r:embed="rId2"/>
        <a:stretch>
          <a:fillRect/>
        </a:stretch>
      </xdr:blipFill>
      <xdr:spPr>
        <a:xfrm>
          <a:off x="2534285" y="36452175"/>
          <a:ext cx="17780" cy="799465"/>
        </a:xfrm>
        <a:prstGeom prst="rect">
          <a:avLst/>
        </a:prstGeom>
        <a:noFill/>
        <a:ln w="9525">
          <a:noFill/>
        </a:ln>
      </xdr:spPr>
    </xdr:pic>
    <xdr:clientData/>
  </xdr:twoCellAnchor>
  <xdr:twoCellAnchor editAs="oneCell">
    <xdr:from>
      <xdr:col>3</xdr:col>
      <xdr:colOff>313690</xdr:colOff>
      <xdr:row>34</xdr:row>
      <xdr:rowOff>0</xdr:rowOff>
    </xdr:from>
    <xdr:to>
      <xdr:col>3</xdr:col>
      <xdr:colOff>338455</xdr:colOff>
      <xdr:row>35</xdr:row>
      <xdr:rowOff>37465</xdr:rowOff>
    </xdr:to>
    <xdr:pic>
      <xdr:nvPicPr>
        <xdr:cNvPr id="306" name="Picture 8165" descr="clip_image9301"/>
        <xdr:cNvPicPr>
          <a:picLocks noChangeAspect="1"/>
        </xdr:cNvPicPr>
      </xdr:nvPicPr>
      <xdr:blipFill>
        <a:blip r:embed="rId2"/>
        <a:stretch>
          <a:fillRect/>
        </a:stretch>
      </xdr:blipFill>
      <xdr:spPr>
        <a:xfrm>
          <a:off x="2561590" y="36452175"/>
          <a:ext cx="24765" cy="799465"/>
        </a:xfrm>
        <a:prstGeom prst="rect">
          <a:avLst/>
        </a:prstGeom>
        <a:noFill/>
        <a:ln w="9525">
          <a:noFill/>
        </a:ln>
      </xdr:spPr>
    </xdr:pic>
    <xdr:clientData/>
  </xdr:twoCellAnchor>
  <xdr:twoCellAnchor editAs="oneCell">
    <xdr:from>
      <xdr:col>3</xdr:col>
      <xdr:colOff>347345</xdr:colOff>
      <xdr:row>34</xdr:row>
      <xdr:rowOff>0</xdr:rowOff>
    </xdr:from>
    <xdr:to>
      <xdr:col>3</xdr:col>
      <xdr:colOff>370205</xdr:colOff>
      <xdr:row>35</xdr:row>
      <xdr:rowOff>37465</xdr:rowOff>
    </xdr:to>
    <xdr:pic>
      <xdr:nvPicPr>
        <xdr:cNvPr id="307" name="Picture 8166" descr="clip_image9302"/>
        <xdr:cNvPicPr>
          <a:picLocks noChangeAspect="1"/>
        </xdr:cNvPicPr>
      </xdr:nvPicPr>
      <xdr:blipFill>
        <a:blip r:embed="rId2"/>
        <a:stretch>
          <a:fillRect/>
        </a:stretch>
      </xdr:blipFill>
      <xdr:spPr>
        <a:xfrm>
          <a:off x="2595245" y="36452175"/>
          <a:ext cx="22860" cy="799465"/>
        </a:xfrm>
        <a:prstGeom prst="rect">
          <a:avLst/>
        </a:prstGeom>
        <a:noFill/>
        <a:ln w="9525">
          <a:noFill/>
        </a:ln>
      </xdr:spPr>
    </xdr:pic>
    <xdr:clientData/>
  </xdr:twoCellAnchor>
  <xdr:twoCellAnchor editAs="oneCell">
    <xdr:from>
      <xdr:col>3</xdr:col>
      <xdr:colOff>370205</xdr:colOff>
      <xdr:row>34</xdr:row>
      <xdr:rowOff>0</xdr:rowOff>
    </xdr:from>
    <xdr:to>
      <xdr:col>3</xdr:col>
      <xdr:colOff>390525</xdr:colOff>
      <xdr:row>35</xdr:row>
      <xdr:rowOff>37465</xdr:rowOff>
    </xdr:to>
    <xdr:pic>
      <xdr:nvPicPr>
        <xdr:cNvPr id="308" name="Picture 8167" descr="clip_image9303"/>
        <xdr:cNvPicPr>
          <a:picLocks noChangeAspect="1"/>
        </xdr:cNvPicPr>
      </xdr:nvPicPr>
      <xdr:blipFill>
        <a:blip r:embed="rId2"/>
        <a:stretch>
          <a:fillRect/>
        </a:stretch>
      </xdr:blipFill>
      <xdr:spPr>
        <a:xfrm>
          <a:off x="2618105" y="36452175"/>
          <a:ext cx="20320" cy="799465"/>
        </a:xfrm>
        <a:prstGeom prst="rect">
          <a:avLst/>
        </a:prstGeom>
        <a:noFill/>
        <a:ln w="9525">
          <a:noFill/>
        </a:ln>
      </xdr:spPr>
    </xdr:pic>
    <xdr:clientData/>
  </xdr:twoCellAnchor>
  <xdr:twoCellAnchor editAs="oneCell">
    <xdr:from>
      <xdr:col>3</xdr:col>
      <xdr:colOff>397510</xdr:colOff>
      <xdr:row>34</xdr:row>
      <xdr:rowOff>0</xdr:rowOff>
    </xdr:from>
    <xdr:to>
      <xdr:col>3</xdr:col>
      <xdr:colOff>417830</xdr:colOff>
      <xdr:row>35</xdr:row>
      <xdr:rowOff>37465</xdr:rowOff>
    </xdr:to>
    <xdr:pic>
      <xdr:nvPicPr>
        <xdr:cNvPr id="309" name="Picture 8168" descr="clip_image9304"/>
        <xdr:cNvPicPr>
          <a:picLocks noChangeAspect="1"/>
        </xdr:cNvPicPr>
      </xdr:nvPicPr>
      <xdr:blipFill>
        <a:blip r:embed="rId2"/>
        <a:stretch>
          <a:fillRect/>
        </a:stretch>
      </xdr:blipFill>
      <xdr:spPr>
        <a:xfrm>
          <a:off x="2645410" y="36452175"/>
          <a:ext cx="20320" cy="799465"/>
        </a:xfrm>
        <a:prstGeom prst="rect">
          <a:avLst/>
        </a:prstGeom>
        <a:noFill/>
        <a:ln w="9525">
          <a:noFill/>
        </a:ln>
      </xdr:spPr>
    </xdr:pic>
    <xdr:clientData/>
  </xdr:twoCellAnchor>
  <xdr:twoCellAnchor editAs="oneCell">
    <xdr:from>
      <xdr:col>3</xdr:col>
      <xdr:colOff>431165</xdr:colOff>
      <xdr:row>34</xdr:row>
      <xdr:rowOff>0</xdr:rowOff>
    </xdr:from>
    <xdr:to>
      <xdr:col>3</xdr:col>
      <xdr:colOff>452120</xdr:colOff>
      <xdr:row>35</xdr:row>
      <xdr:rowOff>37465</xdr:rowOff>
    </xdr:to>
    <xdr:pic>
      <xdr:nvPicPr>
        <xdr:cNvPr id="310" name="Picture 8169" descr="clip_image9305"/>
        <xdr:cNvPicPr>
          <a:picLocks noChangeAspect="1"/>
        </xdr:cNvPicPr>
      </xdr:nvPicPr>
      <xdr:blipFill>
        <a:blip r:embed="rId2"/>
        <a:stretch>
          <a:fillRect/>
        </a:stretch>
      </xdr:blipFill>
      <xdr:spPr>
        <a:xfrm>
          <a:off x="2679065" y="36452175"/>
          <a:ext cx="20955" cy="799465"/>
        </a:xfrm>
        <a:prstGeom prst="rect">
          <a:avLst/>
        </a:prstGeom>
        <a:noFill/>
        <a:ln w="9525">
          <a:noFill/>
        </a:ln>
      </xdr:spPr>
    </xdr:pic>
    <xdr:clientData/>
  </xdr:twoCellAnchor>
  <xdr:twoCellAnchor editAs="oneCell">
    <xdr:from>
      <xdr:col>3</xdr:col>
      <xdr:colOff>454025</xdr:colOff>
      <xdr:row>34</xdr:row>
      <xdr:rowOff>0</xdr:rowOff>
    </xdr:from>
    <xdr:to>
      <xdr:col>3</xdr:col>
      <xdr:colOff>483870</xdr:colOff>
      <xdr:row>35</xdr:row>
      <xdr:rowOff>37465</xdr:rowOff>
    </xdr:to>
    <xdr:pic>
      <xdr:nvPicPr>
        <xdr:cNvPr id="311" name="Picture 8170" descr="clip_image9306"/>
        <xdr:cNvPicPr>
          <a:picLocks noChangeAspect="1"/>
        </xdr:cNvPicPr>
      </xdr:nvPicPr>
      <xdr:blipFill>
        <a:blip r:embed="rId2"/>
        <a:stretch>
          <a:fillRect/>
        </a:stretch>
      </xdr:blipFill>
      <xdr:spPr>
        <a:xfrm>
          <a:off x="2701925" y="36452175"/>
          <a:ext cx="29845" cy="799465"/>
        </a:xfrm>
        <a:prstGeom prst="rect">
          <a:avLst/>
        </a:prstGeom>
        <a:noFill/>
        <a:ln w="9525">
          <a:noFill/>
        </a:ln>
      </xdr:spPr>
    </xdr:pic>
    <xdr:clientData/>
  </xdr:twoCellAnchor>
  <xdr:twoCellAnchor editAs="oneCell">
    <xdr:from>
      <xdr:col>3</xdr:col>
      <xdr:colOff>483870</xdr:colOff>
      <xdr:row>34</xdr:row>
      <xdr:rowOff>0</xdr:rowOff>
    </xdr:from>
    <xdr:to>
      <xdr:col>3</xdr:col>
      <xdr:colOff>504190</xdr:colOff>
      <xdr:row>35</xdr:row>
      <xdr:rowOff>37465</xdr:rowOff>
    </xdr:to>
    <xdr:pic>
      <xdr:nvPicPr>
        <xdr:cNvPr id="312" name="Picture 8171" descr="clip_image9307"/>
        <xdr:cNvPicPr>
          <a:picLocks noChangeAspect="1"/>
        </xdr:cNvPicPr>
      </xdr:nvPicPr>
      <xdr:blipFill>
        <a:blip r:embed="rId2"/>
        <a:stretch>
          <a:fillRect/>
        </a:stretch>
      </xdr:blipFill>
      <xdr:spPr>
        <a:xfrm>
          <a:off x="2731770" y="36452175"/>
          <a:ext cx="20320" cy="799465"/>
        </a:xfrm>
        <a:prstGeom prst="rect">
          <a:avLst/>
        </a:prstGeom>
        <a:noFill/>
        <a:ln w="9525">
          <a:noFill/>
        </a:ln>
      </xdr:spPr>
    </xdr:pic>
    <xdr:clientData/>
  </xdr:twoCellAnchor>
  <xdr:twoCellAnchor editAs="oneCell">
    <xdr:from>
      <xdr:col>3</xdr:col>
      <xdr:colOff>517525</xdr:colOff>
      <xdr:row>34</xdr:row>
      <xdr:rowOff>0</xdr:rowOff>
    </xdr:from>
    <xdr:to>
      <xdr:col>3</xdr:col>
      <xdr:colOff>538480</xdr:colOff>
      <xdr:row>35</xdr:row>
      <xdr:rowOff>37465</xdr:rowOff>
    </xdr:to>
    <xdr:pic>
      <xdr:nvPicPr>
        <xdr:cNvPr id="313" name="Picture 8172" descr="clip_image9308"/>
        <xdr:cNvPicPr>
          <a:picLocks noChangeAspect="1"/>
        </xdr:cNvPicPr>
      </xdr:nvPicPr>
      <xdr:blipFill>
        <a:blip r:embed="rId2"/>
        <a:stretch>
          <a:fillRect/>
        </a:stretch>
      </xdr:blipFill>
      <xdr:spPr>
        <a:xfrm>
          <a:off x="2765425" y="36452175"/>
          <a:ext cx="20955" cy="799465"/>
        </a:xfrm>
        <a:prstGeom prst="rect">
          <a:avLst/>
        </a:prstGeom>
        <a:noFill/>
        <a:ln w="9525">
          <a:noFill/>
        </a:ln>
      </xdr:spPr>
    </xdr:pic>
    <xdr:clientData/>
  </xdr:twoCellAnchor>
  <xdr:twoCellAnchor editAs="oneCell">
    <xdr:from>
      <xdr:col>3</xdr:col>
      <xdr:colOff>542925</xdr:colOff>
      <xdr:row>34</xdr:row>
      <xdr:rowOff>0</xdr:rowOff>
    </xdr:from>
    <xdr:to>
      <xdr:col>3</xdr:col>
      <xdr:colOff>565150</xdr:colOff>
      <xdr:row>35</xdr:row>
      <xdr:rowOff>37465</xdr:rowOff>
    </xdr:to>
    <xdr:pic>
      <xdr:nvPicPr>
        <xdr:cNvPr id="314" name="Picture 8173" descr="clip_image9309"/>
        <xdr:cNvPicPr>
          <a:picLocks noChangeAspect="1"/>
        </xdr:cNvPicPr>
      </xdr:nvPicPr>
      <xdr:blipFill>
        <a:blip r:embed="rId2"/>
        <a:stretch>
          <a:fillRect/>
        </a:stretch>
      </xdr:blipFill>
      <xdr:spPr>
        <a:xfrm>
          <a:off x="2790825" y="36452175"/>
          <a:ext cx="22225" cy="799465"/>
        </a:xfrm>
        <a:prstGeom prst="rect">
          <a:avLst/>
        </a:prstGeom>
        <a:noFill/>
        <a:ln w="9525">
          <a:noFill/>
        </a:ln>
      </xdr:spPr>
    </xdr:pic>
    <xdr:clientData/>
  </xdr:twoCellAnchor>
  <xdr:twoCellAnchor editAs="oneCell">
    <xdr:from>
      <xdr:col>3</xdr:col>
      <xdr:colOff>570230</xdr:colOff>
      <xdr:row>34</xdr:row>
      <xdr:rowOff>0</xdr:rowOff>
    </xdr:from>
    <xdr:to>
      <xdr:col>3</xdr:col>
      <xdr:colOff>599440</xdr:colOff>
      <xdr:row>35</xdr:row>
      <xdr:rowOff>37465</xdr:rowOff>
    </xdr:to>
    <xdr:pic>
      <xdr:nvPicPr>
        <xdr:cNvPr id="315" name="Picture 8174" descr="clip_image9310"/>
        <xdr:cNvPicPr>
          <a:picLocks noChangeAspect="1"/>
        </xdr:cNvPicPr>
      </xdr:nvPicPr>
      <xdr:blipFill>
        <a:blip r:embed="rId2"/>
        <a:stretch>
          <a:fillRect/>
        </a:stretch>
      </xdr:blipFill>
      <xdr:spPr>
        <a:xfrm>
          <a:off x="2818130" y="36452175"/>
          <a:ext cx="29210" cy="799465"/>
        </a:xfrm>
        <a:prstGeom prst="rect">
          <a:avLst/>
        </a:prstGeom>
        <a:noFill/>
        <a:ln w="9525">
          <a:noFill/>
        </a:ln>
      </xdr:spPr>
    </xdr:pic>
    <xdr:clientData/>
  </xdr:twoCellAnchor>
  <xdr:twoCellAnchor editAs="oneCell">
    <xdr:from>
      <xdr:col>3</xdr:col>
      <xdr:colOff>599440</xdr:colOff>
      <xdr:row>34</xdr:row>
      <xdr:rowOff>0</xdr:rowOff>
    </xdr:from>
    <xdr:to>
      <xdr:col>3</xdr:col>
      <xdr:colOff>635635</xdr:colOff>
      <xdr:row>35</xdr:row>
      <xdr:rowOff>37465</xdr:rowOff>
    </xdr:to>
    <xdr:pic>
      <xdr:nvPicPr>
        <xdr:cNvPr id="316" name="Picture 8175" descr="clip_image9311"/>
        <xdr:cNvPicPr>
          <a:picLocks noChangeAspect="1"/>
        </xdr:cNvPicPr>
      </xdr:nvPicPr>
      <xdr:blipFill>
        <a:blip r:embed="rId2"/>
        <a:stretch>
          <a:fillRect/>
        </a:stretch>
      </xdr:blipFill>
      <xdr:spPr>
        <a:xfrm>
          <a:off x="2847340" y="36452175"/>
          <a:ext cx="36195" cy="799465"/>
        </a:xfrm>
        <a:prstGeom prst="rect">
          <a:avLst/>
        </a:prstGeom>
        <a:noFill/>
        <a:ln w="9525">
          <a:noFill/>
        </a:ln>
      </xdr:spPr>
    </xdr:pic>
    <xdr:clientData/>
  </xdr:twoCellAnchor>
  <xdr:twoCellAnchor editAs="oneCell">
    <xdr:from>
      <xdr:col>3</xdr:col>
      <xdr:colOff>631190</xdr:colOff>
      <xdr:row>34</xdr:row>
      <xdr:rowOff>0</xdr:rowOff>
    </xdr:from>
    <xdr:to>
      <xdr:col>3</xdr:col>
      <xdr:colOff>656590</xdr:colOff>
      <xdr:row>35</xdr:row>
      <xdr:rowOff>37465</xdr:rowOff>
    </xdr:to>
    <xdr:pic>
      <xdr:nvPicPr>
        <xdr:cNvPr id="317" name="Picture 8176" descr="clip_image9312"/>
        <xdr:cNvPicPr>
          <a:picLocks noChangeAspect="1"/>
        </xdr:cNvPicPr>
      </xdr:nvPicPr>
      <xdr:blipFill>
        <a:blip r:embed="rId2"/>
        <a:stretch>
          <a:fillRect/>
        </a:stretch>
      </xdr:blipFill>
      <xdr:spPr>
        <a:xfrm>
          <a:off x="2879090" y="36452175"/>
          <a:ext cx="25400" cy="799465"/>
        </a:xfrm>
        <a:prstGeom prst="rect">
          <a:avLst/>
        </a:prstGeom>
        <a:noFill/>
        <a:ln w="9525">
          <a:noFill/>
        </a:ln>
      </xdr:spPr>
    </xdr:pic>
    <xdr:clientData/>
  </xdr:twoCellAnchor>
  <xdr:twoCellAnchor editAs="oneCell">
    <xdr:from>
      <xdr:col>3</xdr:col>
      <xdr:colOff>656590</xdr:colOff>
      <xdr:row>34</xdr:row>
      <xdr:rowOff>0</xdr:rowOff>
    </xdr:from>
    <xdr:to>
      <xdr:col>3</xdr:col>
      <xdr:colOff>676910</xdr:colOff>
      <xdr:row>35</xdr:row>
      <xdr:rowOff>37465</xdr:rowOff>
    </xdr:to>
    <xdr:pic>
      <xdr:nvPicPr>
        <xdr:cNvPr id="318" name="Picture 8177" descr="clip_image9313"/>
        <xdr:cNvPicPr>
          <a:picLocks noChangeAspect="1"/>
        </xdr:cNvPicPr>
      </xdr:nvPicPr>
      <xdr:blipFill>
        <a:blip r:embed="rId2"/>
        <a:stretch>
          <a:fillRect/>
        </a:stretch>
      </xdr:blipFill>
      <xdr:spPr>
        <a:xfrm>
          <a:off x="2904490" y="36452175"/>
          <a:ext cx="20320" cy="799465"/>
        </a:xfrm>
        <a:prstGeom prst="rect">
          <a:avLst/>
        </a:prstGeom>
        <a:noFill/>
        <a:ln w="9525">
          <a:noFill/>
        </a:ln>
      </xdr:spPr>
    </xdr:pic>
    <xdr:clientData/>
  </xdr:twoCellAnchor>
  <xdr:twoCellAnchor editAs="oneCell">
    <xdr:from>
      <xdr:col>3</xdr:col>
      <xdr:colOff>683260</xdr:colOff>
      <xdr:row>34</xdr:row>
      <xdr:rowOff>0</xdr:rowOff>
    </xdr:from>
    <xdr:to>
      <xdr:col>3</xdr:col>
      <xdr:colOff>694690</xdr:colOff>
      <xdr:row>35</xdr:row>
      <xdr:rowOff>37465</xdr:rowOff>
    </xdr:to>
    <xdr:pic>
      <xdr:nvPicPr>
        <xdr:cNvPr id="319" name="Picture 8178" descr="clip_image9314"/>
        <xdr:cNvPicPr>
          <a:picLocks noChangeAspect="1"/>
        </xdr:cNvPicPr>
      </xdr:nvPicPr>
      <xdr:blipFill>
        <a:blip r:embed="rId2"/>
        <a:stretch>
          <a:fillRect/>
        </a:stretch>
      </xdr:blipFill>
      <xdr:spPr>
        <a:xfrm>
          <a:off x="2931160" y="36452175"/>
          <a:ext cx="11430" cy="799465"/>
        </a:xfrm>
        <a:prstGeom prst="rect">
          <a:avLst/>
        </a:prstGeom>
        <a:noFill/>
        <a:ln w="9525">
          <a:noFill/>
        </a:ln>
      </xdr:spPr>
    </xdr:pic>
    <xdr:clientData/>
  </xdr:twoCellAnchor>
  <xdr:twoCellAnchor editAs="oneCell">
    <xdr:from>
      <xdr:col>3</xdr:col>
      <xdr:colOff>715010</xdr:colOff>
      <xdr:row>34</xdr:row>
      <xdr:rowOff>0</xdr:rowOff>
    </xdr:from>
    <xdr:to>
      <xdr:col>3</xdr:col>
      <xdr:colOff>726440</xdr:colOff>
      <xdr:row>35</xdr:row>
      <xdr:rowOff>37465</xdr:rowOff>
    </xdr:to>
    <xdr:pic>
      <xdr:nvPicPr>
        <xdr:cNvPr id="320" name="Picture 8179" descr="clip_image9315"/>
        <xdr:cNvPicPr>
          <a:picLocks noChangeAspect="1"/>
        </xdr:cNvPicPr>
      </xdr:nvPicPr>
      <xdr:blipFill>
        <a:blip r:embed="rId2"/>
        <a:stretch>
          <a:fillRect/>
        </a:stretch>
      </xdr:blipFill>
      <xdr:spPr>
        <a:xfrm>
          <a:off x="2962910" y="36452175"/>
          <a:ext cx="11430" cy="799465"/>
        </a:xfrm>
        <a:prstGeom prst="rect">
          <a:avLst/>
        </a:prstGeom>
        <a:noFill/>
        <a:ln w="9525">
          <a:noFill/>
        </a:ln>
      </xdr:spPr>
    </xdr:pic>
    <xdr:clientData/>
  </xdr:twoCellAnchor>
  <xdr:twoCellAnchor editAs="oneCell">
    <xdr:from>
      <xdr:col>3</xdr:col>
      <xdr:colOff>742315</xdr:colOff>
      <xdr:row>34</xdr:row>
      <xdr:rowOff>0</xdr:rowOff>
    </xdr:from>
    <xdr:to>
      <xdr:col>3</xdr:col>
      <xdr:colOff>751840</xdr:colOff>
      <xdr:row>35</xdr:row>
      <xdr:rowOff>37465</xdr:rowOff>
    </xdr:to>
    <xdr:pic>
      <xdr:nvPicPr>
        <xdr:cNvPr id="321" name="Picture 8180" descr="clip_image9316"/>
        <xdr:cNvPicPr>
          <a:picLocks noChangeAspect="1"/>
        </xdr:cNvPicPr>
      </xdr:nvPicPr>
      <xdr:blipFill>
        <a:blip r:embed="rId2"/>
        <a:stretch>
          <a:fillRect/>
        </a:stretch>
      </xdr:blipFill>
      <xdr:spPr>
        <a:xfrm>
          <a:off x="2990215" y="36452175"/>
          <a:ext cx="9525" cy="799465"/>
        </a:xfrm>
        <a:prstGeom prst="rect">
          <a:avLst/>
        </a:prstGeom>
        <a:noFill/>
        <a:ln w="9525">
          <a:noFill/>
        </a:ln>
      </xdr:spPr>
    </xdr:pic>
    <xdr:clientData/>
  </xdr:twoCellAnchor>
  <xdr:twoCellAnchor editAs="oneCell">
    <xdr:from>
      <xdr:col>3</xdr:col>
      <xdr:colOff>769620</xdr:colOff>
      <xdr:row>34</xdr:row>
      <xdr:rowOff>0</xdr:rowOff>
    </xdr:from>
    <xdr:to>
      <xdr:col>3</xdr:col>
      <xdr:colOff>781050</xdr:colOff>
      <xdr:row>35</xdr:row>
      <xdr:rowOff>37465</xdr:rowOff>
    </xdr:to>
    <xdr:pic>
      <xdr:nvPicPr>
        <xdr:cNvPr id="322" name="Picture 8181" descr="clip_image9317"/>
        <xdr:cNvPicPr>
          <a:picLocks noChangeAspect="1"/>
        </xdr:cNvPicPr>
      </xdr:nvPicPr>
      <xdr:blipFill>
        <a:blip r:embed="rId2"/>
        <a:stretch>
          <a:fillRect/>
        </a:stretch>
      </xdr:blipFill>
      <xdr:spPr>
        <a:xfrm>
          <a:off x="3017520" y="36452175"/>
          <a:ext cx="11430" cy="799465"/>
        </a:xfrm>
        <a:prstGeom prst="rect">
          <a:avLst/>
        </a:prstGeom>
        <a:noFill/>
        <a:ln w="9525">
          <a:noFill/>
        </a:ln>
      </xdr:spPr>
    </xdr:pic>
    <xdr:clientData/>
  </xdr:twoCellAnchor>
  <xdr:twoCellAnchor editAs="oneCell">
    <xdr:from>
      <xdr:col>3</xdr:col>
      <xdr:colOff>831215</xdr:colOff>
      <xdr:row>34</xdr:row>
      <xdr:rowOff>0</xdr:rowOff>
    </xdr:from>
    <xdr:to>
      <xdr:col>3</xdr:col>
      <xdr:colOff>840105</xdr:colOff>
      <xdr:row>35</xdr:row>
      <xdr:rowOff>37465</xdr:rowOff>
    </xdr:to>
    <xdr:pic>
      <xdr:nvPicPr>
        <xdr:cNvPr id="323" name="Picture 8183" descr="clip_image9319"/>
        <xdr:cNvPicPr>
          <a:picLocks noChangeAspect="1"/>
        </xdr:cNvPicPr>
      </xdr:nvPicPr>
      <xdr:blipFill>
        <a:blip r:embed="rId2"/>
        <a:stretch>
          <a:fillRect/>
        </a:stretch>
      </xdr:blipFill>
      <xdr:spPr>
        <a:xfrm>
          <a:off x="3079115" y="36452175"/>
          <a:ext cx="8890" cy="799465"/>
        </a:xfrm>
        <a:prstGeom prst="rect">
          <a:avLst/>
        </a:prstGeom>
        <a:noFill/>
        <a:ln w="9525">
          <a:noFill/>
        </a:ln>
      </xdr:spPr>
    </xdr:pic>
    <xdr:clientData/>
  </xdr:twoCellAnchor>
  <xdr:twoCellAnchor editAs="oneCell">
    <xdr:from>
      <xdr:col>3</xdr:col>
      <xdr:colOff>887730</xdr:colOff>
      <xdr:row>34</xdr:row>
      <xdr:rowOff>0</xdr:rowOff>
    </xdr:from>
    <xdr:to>
      <xdr:col>3</xdr:col>
      <xdr:colOff>897255</xdr:colOff>
      <xdr:row>35</xdr:row>
      <xdr:rowOff>37465</xdr:rowOff>
    </xdr:to>
    <xdr:pic>
      <xdr:nvPicPr>
        <xdr:cNvPr id="324" name="Picture 8185" descr="clip_image9321"/>
        <xdr:cNvPicPr>
          <a:picLocks noChangeAspect="1"/>
        </xdr:cNvPicPr>
      </xdr:nvPicPr>
      <xdr:blipFill>
        <a:blip r:embed="rId2"/>
        <a:stretch>
          <a:fillRect/>
        </a:stretch>
      </xdr:blipFill>
      <xdr:spPr>
        <a:xfrm>
          <a:off x="3135630" y="36452175"/>
          <a:ext cx="9525" cy="799465"/>
        </a:xfrm>
        <a:prstGeom prst="rect">
          <a:avLst/>
        </a:prstGeom>
        <a:noFill/>
        <a:ln w="9525">
          <a:noFill/>
        </a:ln>
      </xdr:spPr>
    </xdr:pic>
    <xdr:clientData/>
  </xdr:twoCellAnchor>
  <xdr:twoCellAnchor editAs="oneCell">
    <xdr:from>
      <xdr:col>3</xdr:col>
      <xdr:colOff>0</xdr:colOff>
      <xdr:row>34</xdr:row>
      <xdr:rowOff>0</xdr:rowOff>
    </xdr:from>
    <xdr:to>
      <xdr:col>3</xdr:col>
      <xdr:colOff>29210</xdr:colOff>
      <xdr:row>35</xdr:row>
      <xdr:rowOff>37465</xdr:rowOff>
    </xdr:to>
    <xdr:pic>
      <xdr:nvPicPr>
        <xdr:cNvPr id="325" name="Picture 8154" descr="clip_image9290"/>
        <xdr:cNvPicPr>
          <a:picLocks noChangeAspect="1"/>
        </xdr:cNvPicPr>
      </xdr:nvPicPr>
      <xdr:blipFill>
        <a:blip r:embed="rId2"/>
        <a:stretch>
          <a:fillRect/>
        </a:stretch>
      </xdr:blipFill>
      <xdr:spPr>
        <a:xfrm>
          <a:off x="2247900" y="36452175"/>
          <a:ext cx="29210" cy="799465"/>
        </a:xfrm>
        <a:prstGeom prst="rect">
          <a:avLst/>
        </a:prstGeom>
        <a:noFill/>
        <a:ln w="9525">
          <a:noFill/>
        </a:ln>
      </xdr:spPr>
    </xdr:pic>
    <xdr:clientData/>
  </xdr:twoCellAnchor>
  <xdr:twoCellAnchor editAs="oneCell">
    <xdr:from>
      <xdr:col>3</xdr:col>
      <xdr:colOff>29210</xdr:colOff>
      <xdr:row>34</xdr:row>
      <xdr:rowOff>0</xdr:rowOff>
    </xdr:from>
    <xdr:to>
      <xdr:col>3</xdr:col>
      <xdr:colOff>66040</xdr:colOff>
      <xdr:row>35</xdr:row>
      <xdr:rowOff>37465</xdr:rowOff>
    </xdr:to>
    <xdr:pic>
      <xdr:nvPicPr>
        <xdr:cNvPr id="326" name="Picture 8155" descr="clip_image9291"/>
        <xdr:cNvPicPr>
          <a:picLocks noChangeAspect="1"/>
        </xdr:cNvPicPr>
      </xdr:nvPicPr>
      <xdr:blipFill>
        <a:blip r:embed="rId2"/>
        <a:stretch>
          <a:fillRect/>
        </a:stretch>
      </xdr:blipFill>
      <xdr:spPr>
        <a:xfrm>
          <a:off x="2277110" y="36452175"/>
          <a:ext cx="36830" cy="799465"/>
        </a:xfrm>
        <a:prstGeom prst="rect">
          <a:avLst/>
        </a:prstGeom>
        <a:noFill/>
        <a:ln w="9525">
          <a:noFill/>
        </a:ln>
      </xdr:spPr>
    </xdr:pic>
    <xdr:clientData/>
  </xdr:twoCellAnchor>
  <xdr:twoCellAnchor editAs="oneCell">
    <xdr:from>
      <xdr:col>3</xdr:col>
      <xdr:colOff>61595</xdr:colOff>
      <xdr:row>34</xdr:row>
      <xdr:rowOff>0</xdr:rowOff>
    </xdr:from>
    <xdr:to>
      <xdr:col>3</xdr:col>
      <xdr:colOff>79375</xdr:colOff>
      <xdr:row>35</xdr:row>
      <xdr:rowOff>37465</xdr:rowOff>
    </xdr:to>
    <xdr:pic>
      <xdr:nvPicPr>
        <xdr:cNvPr id="327" name="Picture 8156" descr="clip_image9292"/>
        <xdr:cNvPicPr>
          <a:picLocks noChangeAspect="1"/>
        </xdr:cNvPicPr>
      </xdr:nvPicPr>
      <xdr:blipFill>
        <a:blip r:embed="rId2"/>
        <a:stretch>
          <a:fillRect/>
        </a:stretch>
      </xdr:blipFill>
      <xdr:spPr>
        <a:xfrm>
          <a:off x="2309495" y="36452175"/>
          <a:ext cx="17780" cy="799465"/>
        </a:xfrm>
        <a:prstGeom prst="rect">
          <a:avLst/>
        </a:prstGeom>
        <a:noFill/>
        <a:ln w="9525">
          <a:noFill/>
        </a:ln>
      </xdr:spPr>
    </xdr:pic>
    <xdr:clientData/>
  </xdr:twoCellAnchor>
  <xdr:twoCellAnchor editAs="oneCell">
    <xdr:from>
      <xdr:col>3</xdr:col>
      <xdr:colOff>86360</xdr:colOff>
      <xdr:row>34</xdr:row>
      <xdr:rowOff>0</xdr:rowOff>
    </xdr:from>
    <xdr:to>
      <xdr:col>3</xdr:col>
      <xdr:colOff>106680</xdr:colOff>
      <xdr:row>35</xdr:row>
      <xdr:rowOff>37465</xdr:rowOff>
    </xdr:to>
    <xdr:pic>
      <xdr:nvPicPr>
        <xdr:cNvPr id="328" name="Picture 8157" descr="clip_image9293"/>
        <xdr:cNvPicPr>
          <a:picLocks noChangeAspect="1"/>
        </xdr:cNvPicPr>
      </xdr:nvPicPr>
      <xdr:blipFill>
        <a:blip r:embed="rId2"/>
        <a:stretch>
          <a:fillRect/>
        </a:stretch>
      </xdr:blipFill>
      <xdr:spPr>
        <a:xfrm>
          <a:off x="2334260" y="36452175"/>
          <a:ext cx="20320" cy="799465"/>
        </a:xfrm>
        <a:prstGeom prst="rect">
          <a:avLst/>
        </a:prstGeom>
        <a:noFill/>
        <a:ln w="9525">
          <a:noFill/>
        </a:ln>
      </xdr:spPr>
    </xdr:pic>
    <xdr:clientData/>
  </xdr:twoCellAnchor>
  <xdr:twoCellAnchor editAs="oneCell">
    <xdr:from>
      <xdr:col>3</xdr:col>
      <xdr:colOff>113665</xdr:colOff>
      <xdr:row>34</xdr:row>
      <xdr:rowOff>0</xdr:rowOff>
    </xdr:from>
    <xdr:to>
      <xdr:col>3</xdr:col>
      <xdr:colOff>138430</xdr:colOff>
      <xdr:row>35</xdr:row>
      <xdr:rowOff>37465</xdr:rowOff>
    </xdr:to>
    <xdr:pic>
      <xdr:nvPicPr>
        <xdr:cNvPr id="329" name="Picture 8158" descr="clip_image9294"/>
        <xdr:cNvPicPr>
          <a:picLocks noChangeAspect="1"/>
        </xdr:cNvPicPr>
      </xdr:nvPicPr>
      <xdr:blipFill>
        <a:blip r:embed="rId2"/>
        <a:stretch>
          <a:fillRect/>
        </a:stretch>
      </xdr:blipFill>
      <xdr:spPr>
        <a:xfrm>
          <a:off x="2361565" y="36452175"/>
          <a:ext cx="24765" cy="799465"/>
        </a:xfrm>
        <a:prstGeom prst="rect">
          <a:avLst/>
        </a:prstGeom>
        <a:noFill/>
        <a:ln w="9525">
          <a:noFill/>
        </a:ln>
      </xdr:spPr>
    </xdr:pic>
    <xdr:clientData/>
  </xdr:twoCellAnchor>
  <xdr:twoCellAnchor editAs="oneCell">
    <xdr:from>
      <xdr:col>3</xdr:col>
      <xdr:colOff>145415</xdr:colOff>
      <xdr:row>34</xdr:row>
      <xdr:rowOff>0</xdr:rowOff>
    </xdr:from>
    <xdr:to>
      <xdr:col>3</xdr:col>
      <xdr:colOff>165735</xdr:colOff>
      <xdr:row>35</xdr:row>
      <xdr:rowOff>37465</xdr:rowOff>
    </xdr:to>
    <xdr:pic>
      <xdr:nvPicPr>
        <xdr:cNvPr id="330" name="Picture 8159" descr="clip_image9295"/>
        <xdr:cNvPicPr>
          <a:picLocks noChangeAspect="1"/>
        </xdr:cNvPicPr>
      </xdr:nvPicPr>
      <xdr:blipFill>
        <a:blip r:embed="rId2"/>
        <a:stretch>
          <a:fillRect/>
        </a:stretch>
      </xdr:blipFill>
      <xdr:spPr>
        <a:xfrm>
          <a:off x="2393315" y="36452175"/>
          <a:ext cx="20320" cy="799465"/>
        </a:xfrm>
        <a:prstGeom prst="rect">
          <a:avLst/>
        </a:prstGeom>
        <a:noFill/>
        <a:ln w="9525">
          <a:noFill/>
        </a:ln>
      </xdr:spPr>
    </xdr:pic>
    <xdr:clientData/>
  </xdr:twoCellAnchor>
  <xdr:twoCellAnchor editAs="oneCell">
    <xdr:from>
      <xdr:col>3</xdr:col>
      <xdr:colOff>161290</xdr:colOff>
      <xdr:row>34</xdr:row>
      <xdr:rowOff>0</xdr:rowOff>
    </xdr:from>
    <xdr:to>
      <xdr:col>3</xdr:col>
      <xdr:colOff>186055</xdr:colOff>
      <xdr:row>35</xdr:row>
      <xdr:rowOff>37465</xdr:rowOff>
    </xdr:to>
    <xdr:pic>
      <xdr:nvPicPr>
        <xdr:cNvPr id="331" name="Picture 8160" descr="clip_image9296"/>
        <xdr:cNvPicPr>
          <a:picLocks noChangeAspect="1"/>
        </xdr:cNvPicPr>
      </xdr:nvPicPr>
      <xdr:blipFill>
        <a:blip r:embed="rId2"/>
        <a:stretch>
          <a:fillRect/>
        </a:stretch>
      </xdr:blipFill>
      <xdr:spPr>
        <a:xfrm>
          <a:off x="2409190" y="36452175"/>
          <a:ext cx="24765" cy="799465"/>
        </a:xfrm>
        <a:prstGeom prst="rect">
          <a:avLst/>
        </a:prstGeom>
        <a:noFill/>
        <a:ln w="9525">
          <a:noFill/>
        </a:ln>
      </xdr:spPr>
    </xdr:pic>
    <xdr:clientData/>
  </xdr:twoCellAnchor>
  <xdr:twoCellAnchor editAs="oneCell">
    <xdr:from>
      <xdr:col>3</xdr:col>
      <xdr:colOff>200025</xdr:colOff>
      <xdr:row>34</xdr:row>
      <xdr:rowOff>0</xdr:rowOff>
    </xdr:from>
    <xdr:to>
      <xdr:col>3</xdr:col>
      <xdr:colOff>217805</xdr:colOff>
      <xdr:row>35</xdr:row>
      <xdr:rowOff>37465</xdr:rowOff>
    </xdr:to>
    <xdr:pic>
      <xdr:nvPicPr>
        <xdr:cNvPr id="332" name="Picture 8161" descr="clip_image9297"/>
        <xdr:cNvPicPr>
          <a:picLocks noChangeAspect="1"/>
        </xdr:cNvPicPr>
      </xdr:nvPicPr>
      <xdr:blipFill>
        <a:blip r:embed="rId2"/>
        <a:stretch>
          <a:fillRect/>
        </a:stretch>
      </xdr:blipFill>
      <xdr:spPr>
        <a:xfrm>
          <a:off x="2447925" y="36452175"/>
          <a:ext cx="17780" cy="799465"/>
        </a:xfrm>
        <a:prstGeom prst="rect">
          <a:avLst/>
        </a:prstGeom>
        <a:noFill/>
        <a:ln w="9525">
          <a:noFill/>
        </a:ln>
      </xdr:spPr>
    </xdr:pic>
    <xdr:clientData/>
  </xdr:twoCellAnchor>
  <xdr:twoCellAnchor editAs="oneCell">
    <xdr:from>
      <xdr:col>3</xdr:col>
      <xdr:colOff>222250</xdr:colOff>
      <xdr:row>34</xdr:row>
      <xdr:rowOff>0</xdr:rowOff>
    </xdr:from>
    <xdr:to>
      <xdr:col>3</xdr:col>
      <xdr:colOff>252095</xdr:colOff>
      <xdr:row>35</xdr:row>
      <xdr:rowOff>37465</xdr:rowOff>
    </xdr:to>
    <xdr:pic>
      <xdr:nvPicPr>
        <xdr:cNvPr id="333" name="Picture 8162" descr="clip_image9298"/>
        <xdr:cNvPicPr>
          <a:picLocks noChangeAspect="1"/>
        </xdr:cNvPicPr>
      </xdr:nvPicPr>
      <xdr:blipFill>
        <a:blip r:embed="rId2"/>
        <a:stretch>
          <a:fillRect/>
        </a:stretch>
      </xdr:blipFill>
      <xdr:spPr>
        <a:xfrm>
          <a:off x="2470150" y="36452175"/>
          <a:ext cx="29845" cy="799465"/>
        </a:xfrm>
        <a:prstGeom prst="rect">
          <a:avLst/>
        </a:prstGeom>
        <a:noFill/>
        <a:ln w="9525">
          <a:noFill/>
        </a:ln>
      </xdr:spPr>
    </xdr:pic>
    <xdr:clientData/>
  </xdr:twoCellAnchor>
  <xdr:twoCellAnchor editAs="oneCell">
    <xdr:from>
      <xdr:col>3</xdr:col>
      <xdr:colOff>286385</xdr:colOff>
      <xdr:row>34</xdr:row>
      <xdr:rowOff>0</xdr:rowOff>
    </xdr:from>
    <xdr:to>
      <xdr:col>3</xdr:col>
      <xdr:colOff>304165</xdr:colOff>
      <xdr:row>35</xdr:row>
      <xdr:rowOff>37465</xdr:rowOff>
    </xdr:to>
    <xdr:pic>
      <xdr:nvPicPr>
        <xdr:cNvPr id="334" name="Picture 8164" descr="clip_image9300"/>
        <xdr:cNvPicPr>
          <a:picLocks noChangeAspect="1"/>
        </xdr:cNvPicPr>
      </xdr:nvPicPr>
      <xdr:blipFill>
        <a:blip r:embed="rId2"/>
        <a:stretch>
          <a:fillRect/>
        </a:stretch>
      </xdr:blipFill>
      <xdr:spPr>
        <a:xfrm>
          <a:off x="2534285" y="36452175"/>
          <a:ext cx="17780" cy="799465"/>
        </a:xfrm>
        <a:prstGeom prst="rect">
          <a:avLst/>
        </a:prstGeom>
        <a:noFill/>
        <a:ln w="9525">
          <a:noFill/>
        </a:ln>
      </xdr:spPr>
    </xdr:pic>
    <xdr:clientData/>
  </xdr:twoCellAnchor>
  <xdr:twoCellAnchor editAs="oneCell">
    <xdr:from>
      <xdr:col>3</xdr:col>
      <xdr:colOff>313690</xdr:colOff>
      <xdr:row>34</xdr:row>
      <xdr:rowOff>0</xdr:rowOff>
    </xdr:from>
    <xdr:to>
      <xdr:col>3</xdr:col>
      <xdr:colOff>338455</xdr:colOff>
      <xdr:row>35</xdr:row>
      <xdr:rowOff>37465</xdr:rowOff>
    </xdr:to>
    <xdr:pic>
      <xdr:nvPicPr>
        <xdr:cNvPr id="335" name="Picture 8165" descr="clip_image9301"/>
        <xdr:cNvPicPr>
          <a:picLocks noChangeAspect="1"/>
        </xdr:cNvPicPr>
      </xdr:nvPicPr>
      <xdr:blipFill>
        <a:blip r:embed="rId2"/>
        <a:stretch>
          <a:fillRect/>
        </a:stretch>
      </xdr:blipFill>
      <xdr:spPr>
        <a:xfrm>
          <a:off x="2561590" y="36452175"/>
          <a:ext cx="24765" cy="799465"/>
        </a:xfrm>
        <a:prstGeom prst="rect">
          <a:avLst/>
        </a:prstGeom>
        <a:noFill/>
        <a:ln w="9525">
          <a:noFill/>
        </a:ln>
      </xdr:spPr>
    </xdr:pic>
    <xdr:clientData/>
  </xdr:twoCellAnchor>
  <xdr:twoCellAnchor editAs="oneCell">
    <xdr:from>
      <xdr:col>3</xdr:col>
      <xdr:colOff>347345</xdr:colOff>
      <xdr:row>34</xdr:row>
      <xdr:rowOff>0</xdr:rowOff>
    </xdr:from>
    <xdr:to>
      <xdr:col>3</xdr:col>
      <xdr:colOff>370205</xdr:colOff>
      <xdr:row>35</xdr:row>
      <xdr:rowOff>37465</xdr:rowOff>
    </xdr:to>
    <xdr:pic>
      <xdr:nvPicPr>
        <xdr:cNvPr id="336" name="Picture 8166" descr="clip_image9302"/>
        <xdr:cNvPicPr>
          <a:picLocks noChangeAspect="1"/>
        </xdr:cNvPicPr>
      </xdr:nvPicPr>
      <xdr:blipFill>
        <a:blip r:embed="rId2"/>
        <a:stretch>
          <a:fillRect/>
        </a:stretch>
      </xdr:blipFill>
      <xdr:spPr>
        <a:xfrm>
          <a:off x="2595245" y="36452175"/>
          <a:ext cx="22860" cy="799465"/>
        </a:xfrm>
        <a:prstGeom prst="rect">
          <a:avLst/>
        </a:prstGeom>
        <a:noFill/>
        <a:ln w="9525">
          <a:noFill/>
        </a:ln>
      </xdr:spPr>
    </xdr:pic>
    <xdr:clientData/>
  </xdr:twoCellAnchor>
  <xdr:twoCellAnchor editAs="oneCell">
    <xdr:from>
      <xdr:col>3</xdr:col>
      <xdr:colOff>370205</xdr:colOff>
      <xdr:row>34</xdr:row>
      <xdr:rowOff>0</xdr:rowOff>
    </xdr:from>
    <xdr:to>
      <xdr:col>3</xdr:col>
      <xdr:colOff>390525</xdr:colOff>
      <xdr:row>35</xdr:row>
      <xdr:rowOff>37465</xdr:rowOff>
    </xdr:to>
    <xdr:pic>
      <xdr:nvPicPr>
        <xdr:cNvPr id="337" name="Picture 8167" descr="clip_image9303"/>
        <xdr:cNvPicPr>
          <a:picLocks noChangeAspect="1"/>
        </xdr:cNvPicPr>
      </xdr:nvPicPr>
      <xdr:blipFill>
        <a:blip r:embed="rId2"/>
        <a:stretch>
          <a:fillRect/>
        </a:stretch>
      </xdr:blipFill>
      <xdr:spPr>
        <a:xfrm>
          <a:off x="2618105" y="36452175"/>
          <a:ext cx="20320" cy="799465"/>
        </a:xfrm>
        <a:prstGeom prst="rect">
          <a:avLst/>
        </a:prstGeom>
        <a:noFill/>
        <a:ln w="9525">
          <a:noFill/>
        </a:ln>
      </xdr:spPr>
    </xdr:pic>
    <xdr:clientData/>
  </xdr:twoCellAnchor>
  <xdr:twoCellAnchor editAs="oneCell">
    <xdr:from>
      <xdr:col>3</xdr:col>
      <xdr:colOff>397510</xdr:colOff>
      <xdr:row>34</xdr:row>
      <xdr:rowOff>0</xdr:rowOff>
    </xdr:from>
    <xdr:to>
      <xdr:col>3</xdr:col>
      <xdr:colOff>417830</xdr:colOff>
      <xdr:row>35</xdr:row>
      <xdr:rowOff>37465</xdr:rowOff>
    </xdr:to>
    <xdr:pic>
      <xdr:nvPicPr>
        <xdr:cNvPr id="338" name="Picture 8168" descr="clip_image9304"/>
        <xdr:cNvPicPr>
          <a:picLocks noChangeAspect="1"/>
        </xdr:cNvPicPr>
      </xdr:nvPicPr>
      <xdr:blipFill>
        <a:blip r:embed="rId2"/>
        <a:stretch>
          <a:fillRect/>
        </a:stretch>
      </xdr:blipFill>
      <xdr:spPr>
        <a:xfrm>
          <a:off x="2645410" y="36452175"/>
          <a:ext cx="20320" cy="799465"/>
        </a:xfrm>
        <a:prstGeom prst="rect">
          <a:avLst/>
        </a:prstGeom>
        <a:noFill/>
        <a:ln w="9525">
          <a:noFill/>
        </a:ln>
      </xdr:spPr>
    </xdr:pic>
    <xdr:clientData/>
  </xdr:twoCellAnchor>
  <xdr:twoCellAnchor editAs="oneCell">
    <xdr:from>
      <xdr:col>3</xdr:col>
      <xdr:colOff>454025</xdr:colOff>
      <xdr:row>34</xdr:row>
      <xdr:rowOff>0</xdr:rowOff>
    </xdr:from>
    <xdr:to>
      <xdr:col>3</xdr:col>
      <xdr:colOff>483870</xdr:colOff>
      <xdr:row>35</xdr:row>
      <xdr:rowOff>37465</xdr:rowOff>
    </xdr:to>
    <xdr:pic>
      <xdr:nvPicPr>
        <xdr:cNvPr id="339" name="Picture 8170" descr="clip_image9306"/>
        <xdr:cNvPicPr>
          <a:picLocks noChangeAspect="1"/>
        </xdr:cNvPicPr>
      </xdr:nvPicPr>
      <xdr:blipFill>
        <a:blip r:embed="rId2"/>
        <a:stretch>
          <a:fillRect/>
        </a:stretch>
      </xdr:blipFill>
      <xdr:spPr>
        <a:xfrm>
          <a:off x="2701925" y="36452175"/>
          <a:ext cx="29845" cy="799465"/>
        </a:xfrm>
        <a:prstGeom prst="rect">
          <a:avLst/>
        </a:prstGeom>
        <a:noFill/>
        <a:ln w="9525">
          <a:noFill/>
        </a:ln>
      </xdr:spPr>
    </xdr:pic>
    <xdr:clientData/>
  </xdr:twoCellAnchor>
  <xdr:twoCellAnchor editAs="oneCell">
    <xdr:from>
      <xdr:col>3</xdr:col>
      <xdr:colOff>483870</xdr:colOff>
      <xdr:row>34</xdr:row>
      <xdr:rowOff>0</xdr:rowOff>
    </xdr:from>
    <xdr:to>
      <xdr:col>3</xdr:col>
      <xdr:colOff>504190</xdr:colOff>
      <xdr:row>35</xdr:row>
      <xdr:rowOff>37465</xdr:rowOff>
    </xdr:to>
    <xdr:pic>
      <xdr:nvPicPr>
        <xdr:cNvPr id="340" name="Picture 8171" descr="clip_image9307"/>
        <xdr:cNvPicPr>
          <a:picLocks noChangeAspect="1"/>
        </xdr:cNvPicPr>
      </xdr:nvPicPr>
      <xdr:blipFill>
        <a:blip r:embed="rId2"/>
        <a:stretch>
          <a:fillRect/>
        </a:stretch>
      </xdr:blipFill>
      <xdr:spPr>
        <a:xfrm>
          <a:off x="2731770" y="36452175"/>
          <a:ext cx="20320" cy="799465"/>
        </a:xfrm>
        <a:prstGeom prst="rect">
          <a:avLst/>
        </a:prstGeom>
        <a:noFill/>
        <a:ln w="9525">
          <a:noFill/>
        </a:ln>
      </xdr:spPr>
    </xdr:pic>
    <xdr:clientData/>
  </xdr:twoCellAnchor>
  <xdr:twoCellAnchor editAs="oneCell">
    <xdr:from>
      <xdr:col>3</xdr:col>
      <xdr:colOff>517525</xdr:colOff>
      <xdr:row>34</xdr:row>
      <xdr:rowOff>0</xdr:rowOff>
    </xdr:from>
    <xdr:to>
      <xdr:col>3</xdr:col>
      <xdr:colOff>538480</xdr:colOff>
      <xdr:row>35</xdr:row>
      <xdr:rowOff>37465</xdr:rowOff>
    </xdr:to>
    <xdr:pic>
      <xdr:nvPicPr>
        <xdr:cNvPr id="341" name="Picture 8172" descr="clip_image9308"/>
        <xdr:cNvPicPr>
          <a:picLocks noChangeAspect="1"/>
        </xdr:cNvPicPr>
      </xdr:nvPicPr>
      <xdr:blipFill>
        <a:blip r:embed="rId2"/>
        <a:stretch>
          <a:fillRect/>
        </a:stretch>
      </xdr:blipFill>
      <xdr:spPr>
        <a:xfrm>
          <a:off x="2765425" y="36452175"/>
          <a:ext cx="20955" cy="799465"/>
        </a:xfrm>
        <a:prstGeom prst="rect">
          <a:avLst/>
        </a:prstGeom>
        <a:noFill/>
        <a:ln w="9525">
          <a:noFill/>
        </a:ln>
      </xdr:spPr>
    </xdr:pic>
    <xdr:clientData/>
  </xdr:twoCellAnchor>
  <xdr:twoCellAnchor editAs="oneCell">
    <xdr:from>
      <xdr:col>3</xdr:col>
      <xdr:colOff>542925</xdr:colOff>
      <xdr:row>34</xdr:row>
      <xdr:rowOff>0</xdr:rowOff>
    </xdr:from>
    <xdr:to>
      <xdr:col>3</xdr:col>
      <xdr:colOff>565150</xdr:colOff>
      <xdr:row>35</xdr:row>
      <xdr:rowOff>37465</xdr:rowOff>
    </xdr:to>
    <xdr:pic>
      <xdr:nvPicPr>
        <xdr:cNvPr id="342" name="Picture 8173" descr="clip_image9309"/>
        <xdr:cNvPicPr>
          <a:picLocks noChangeAspect="1"/>
        </xdr:cNvPicPr>
      </xdr:nvPicPr>
      <xdr:blipFill>
        <a:blip r:embed="rId2"/>
        <a:stretch>
          <a:fillRect/>
        </a:stretch>
      </xdr:blipFill>
      <xdr:spPr>
        <a:xfrm>
          <a:off x="2790825" y="36452175"/>
          <a:ext cx="22225" cy="799465"/>
        </a:xfrm>
        <a:prstGeom prst="rect">
          <a:avLst/>
        </a:prstGeom>
        <a:noFill/>
        <a:ln w="9525">
          <a:noFill/>
        </a:ln>
      </xdr:spPr>
    </xdr:pic>
    <xdr:clientData/>
  </xdr:twoCellAnchor>
  <xdr:twoCellAnchor editAs="oneCell">
    <xdr:from>
      <xdr:col>3</xdr:col>
      <xdr:colOff>570230</xdr:colOff>
      <xdr:row>34</xdr:row>
      <xdr:rowOff>0</xdr:rowOff>
    </xdr:from>
    <xdr:to>
      <xdr:col>3</xdr:col>
      <xdr:colOff>599440</xdr:colOff>
      <xdr:row>35</xdr:row>
      <xdr:rowOff>37465</xdr:rowOff>
    </xdr:to>
    <xdr:pic>
      <xdr:nvPicPr>
        <xdr:cNvPr id="343" name="Picture 8174" descr="clip_image9310"/>
        <xdr:cNvPicPr>
          <a:picLocks noChangeAspect="1"/>
        </xdr:cNvPicPr>
      </xdr:nvPicPr>
      <xdr:blipFill>
        <a:blip r:embed="rId2"/>
        <a:stretch>
          <a:fillRect/>
        </a:stretch>
      </xdr:blipFill>
      <xdr:spPr>
        <a:xfrm>
          <a:off x="2818130" y="36452175"/>
          <a:ext cx="29210" cy="799465"/>
        </a:xfrm>
        <a:prstGeom prst="rect">
          <a:avLst/>
        </a:prstGeom>
        <a:noFill/>
        <a:ln w="9525">
          <a:noFill/>
        </a:ln>
      </xdr:spPr>
    </xdr:pic>
    <xdr:clientData/>
  </xdr:twoCellAnchor>
  <xdr:twoCellAnchor editAs="oneCell">
    <xdr:from>
      <xdr:col>3</xdr:col>
      <xdr:colOff>599440</xdr:colOff>
      <xdr:row>34</xdr:row>
      <xdr:rowOff>0</xdr:rowOff>
    </xdr:from>
    <xdr:to>
      <xdr:col>3</xdr:col>
      <xdr:colOff>635635</xdr:colOff>
      <xdr:row>35</xdr:row>
      <xdr:rowOff>37465</xdr:rowOff>
    </xdr:to>
    <xdr:pic>
      <xdr:nvPicPr>
        <xdr:cNvPr id="344" name="Picture 8175" descr="clip_image9311"/>
        <xdr:cNvPicPr>
          <a:picLocks noChangeAspect="1"/>
        </xdr:cNvPicPr>
      </xdr:nvPicPr>
      <xdr:blipFill>
        <a:blip r:embed="rId2"/>
        <a:stretch>
          <a:fillRect/>
        </a:stretch>
      </xdr:blipFill>
      <xdr:spPr>
        <a:xfrm>
          <a:off x="2847340" y="36452175"/>
          <a:ext cx="36195" cy="799465"/>
        </a:xfrm>
        <a:prstGeom prst="rect">
          <a:avLst/>
        </a:prstGeom>
        <a:noFill/>
        <a:ln w="9525">
          <a:noFill/>
        </a:ln>
      </xdr:spPr>
    </xdr:pic>
    <xdr:clientData/>
  </xdr:twoCellAnchor>
  <xdr:twoCellAnchor editAs="oneCell">
    <xdr:from>
      <xdr:col>3</xdr:col>
      <xdr:colOff>631190</xdr:colOff>
      <xdr:row>34</xdr:row>
      <xdr:rowOff>0</xdr:rowOff>
    </xdr:from>
    <xdr:to>
      <xdr:col>3</xdr:col>
      <xdr:colOff>656590</xdr:colOff>
      <xdr:row>35</xdr:row>
      <xdr:rowOff>37465</xdr:rowOff>
    </xdr:to>
    <xdr:pic>
      <xdr:nvPicPr>
        <xdr:cNvPr id="345" name="Picture 8176" descr="clip_image9312"/>
        <xdr:cNvPicPr>
          <a:picLocks noChangeAspect="1"/>
        </xdr:cNvPicPr>
      </xdr:nvPicPr>
      <xdr:blipFill>
        <a:blip r:embed="rId2"/>
        <a:stretch>
          <a:fillRect/>
        </a:stretch>
      </xdr:blipFill>
      <xdr:spPr>
        <a:xfrm>
          <a:off x="2879090" y="36452175"/>
          <a:ext cx="25400" cy="799465"/>
        </a:xfrm>
        <a:prstGeom prst="rect">
          <a:avLst/>
        </a:prstGeom>
        <a:noFill/>
        <a:ln w="9525">
          <a:noFill/>
        </a:ln>
      </xdr:spPr>
    </xdr:pic>
    <xdr:clientData/>
  </xdr:twoCellAnchor>
  <xdr:twoCellAnchor editAs="oneCell">
    <xdr:from>
      <xdr:col>3</xdr:col>
      <xdr:colOff>656590</xdr:colOff>
      <xdr:row>34</xdr:row>
      <xdr:rowOff>0</xdr:rowOff>
    </xdr:from>
    <xdr:to>
      <xdr:col>3</xdr:col>
      <xdr:colOff>676910</xdr:colOff>
      <xdr:row>35</xdr:row>
      <xdr:rowOff>37465</xdr:rowOff>
    </xdr:to>
    <xdr:pic>
      <xdr:nvPicPr>
        <xdr:cNvPr id="346" name="Picture 8177" descr="clip_image9313"/>
        <xdr:cNvPicPr>
          <a:picLocks noChangeAspect="1"/>
        </xdr:cNvPicPr>
      </xdr:nvPicPr>
      <xdr:blipFill>
        <a:blip r:embed="rId2"/>
        <a:stretch>
          <a:fillRect/>
        </a:stretch>
      </xdr:blipFill>
      <xdr:spPr>
        <a:xfrm>
          <a:off x="2904490" y="36452175"/>
          <a:ext cx="20320" cy="799465"/>
        </a:xfrm>
        <a:prstGeom prst="rect">
          <a:avLst/>
        </a:prstGeom>
        <a:noFill/>
        <a:ln w="9525">
          <a:noFill/>
        </a:ln>
      </xdr:spPr>
    </xdr:pic>
    <xdr:clientData/>
  </xdr:twoCellAnchor>
  <xdr:twoCellAnchor editAs="oneCell">
    <xdr:from>
      <xdr:col>3</xdr:col>
      <xdr:colOff>683260</xdr:colOff>
      <xdr:row>34</xdr:row>
      <xdr:rowOff>0</xdr:rowOff>
    </xdr:from>
    <xdr:to>
      <xdr:col>3</xdr:col>
      <xdr:colOff>694690</xdr:colOff>
      <xdr:row>35</xdr:row>
      <xdr:rowOff>37465</xdr:rowOff>
    </xdr:to>
    <xdr:pic>
      <xdr:nvPicPr>
        <xdr:cNvPr id="347" name="Picture 8178" descr="clip_image9314"/>
        <xdr:cNvPicPr>
          <a:picLocks noChangeAspect="1"/>
        </xdr:cNvPicPr>
      </xdr:nvPicPr>
      <xdr:blipFill>
        <a:blip r:embed="rId2"/>
        <a:stretch>
          <a:fillRect/>
        </a:stretch>
      </xdr:blipFill>
      <xdr:spPr>
        <a:xfrm>
          <a:off x="2931160" y="36452175"/>
          <a:ext cx="11430" cy="799465"/>
        </a:xfrm>
        <a:prstGeom prst="rect">
          <a:avLst/>
        </a:prstGeom>
        <a:noFill/>
        <a:ln w="9525">
          <a:noFill/>
        </a:ln>
      </xdr:spPr>
    </xdr:pic>
    <xdr:clientData/>
  </xdr:twoCellAnchor>
  <xdr:twoCellAnchor editAs="oneCell">
    <xdr:from>
      <xdr:col>3</xdr:col>
      <xdr:colOff>715010</xdr:colOff>
      <xdr:row>34</xdr:row>
      <xdr:rowOff>0</xdr:rowOff>
    </xdr:from>
    <xdr:to>
      <xdr:col>3</xdr:col>
      <xdr:colOff>726440</xdr:colOff>
      <xdr:row>35</xdr:row>
      <xdr:rowOff>37465</xdr:rowOff>
    </xdr:to>
    <xdr:pic>
      <xdr:nvPicPr>
        <xdr:cNvPr id="348" name="Picture 8179" descr="clip_image9315"/>
        <xdr:cNvPicPr>
          <a:picLocks noChangeAspect="1"/>
        </xdr:cNvPicPr>
      </xdr:nvPicPr>
      <xdr:blipFill>
        <a:blip r:embed="rId2"/>
        <a:stretch>
          <a:fillRect/>
        </a:stretch>
      </xdr:blipFill>
      <xdr:spPr>
        <a:xfrm>
          <a:off x="2962910" y="36452175"/>
          <a:ext cx="11430" cy="799465"/>
        </a:xfrm>
        <a:prstGeom prst="rect">
          <a:avLst/>
        </a:prstGeom>
        <a:noFill/>
        <a:ln w="9525">
          <a:noFill/>
        </a:ln>
      </xdr:spPr>
    </xdr:pic>
    <xdr:clientData/>
  </xdr:twoCellAnchor>
  <xdr:twoCellAnchor editAs="oneCell">
    <xdr:from>
      <xdr:col>3</xdr:col>
      <xdr:colOff>742315</xdr:colOff>
      <xdr:row>34</xdr:row>
      <xdr:rowOff>0</xdr:rowOff>
    </xdr:from>
    <xdr:to>
      <xdr:col>3</xdr:col>
      <xdr:colOff>751840</xdr:colOff>
      <xdr:row>35</xdr:row>
      <xdr:rowOff>37465</xdr:rowOff>
    </xdr:to>
    <xdr:pic>
      <xdr:nvPicPr>
        <xdr:cNvPr id="349" name="Picture 8180" descr="clip_image9316"/>
        <xdr:cNvPicPr>
          <a:picLocks noChangeAspect="1"/>
        </xdr:cNvPicPr>
      </xdr:nvPicPr>
      <xdr:blipFill>
        <a:blip r:embed="rId2"/>
        <a:stretch>
          <a:fillRect/>
        </a:stretch>
      </xdr:blipFill>
      <xdr:spPr>
        <a:xfrm>
          <a:off x="2990215" y="36452175"/>
          <a:ext cx="9525" cy="799465"/>
        </a:xfrm>
        <a:prstGeom prst="rect">
          <a:avLst/>
        </a:prstGeom>
        <a:noFill/>
        <a:ln w="9525">
          <a:noFill/>
        </a:ln>
      </xdr:spPr>
    </xdr:pic>
    <xdr:clientData/>
  </xdr:twoCellAnchor>
  <xdr:twoCellAnchor editAs="oneCell">
    <xdr:from>
      <xdr:col>3</xdr:col>
      <xdr:colOff>769620</xdr:colOff>
      <xdr:row>34</xdr:row>
      <xdr:rowOff>0</xdr:rowOff>
    </xdr:from>
    <xdr:to>
      <xdr:col>3</xdr:col>
      <xdr:colOff>781050</xdr:colOff>
      <xdr:row>35</xdr:row>
      <xdr:rowOff>37465</xdr:rowOff>
    </xdr:to>
    <xdr:pic>
      <xdr:nvPicPr>
        <xdr:cNvPr id="350" name="Picture 8181" descr="clip_image9317"/>
        <xdr:cNvPicPr>
          <a:picLocks noChangeAspect="1"/>
        </xdr:cNvPicPr>
      </xdr:nvPicPr>
      <xdr:blipFill>
        <a:blip r:embed="rId2"/>
        <a:stretch>
          <a:fillRect/>
        </a:stretch>
      </xdr:blipFill>
      <xdr:spPr>
        <a:xfrm>
          <a:off x="3017520" y="36452175"/>
          <a:ext cx="11430" cy="799465"/>
        </a:xfrm>
        <a:prstGeom prst="rect">
          <a:avLst/>
        </a:prstGeom>
        <a:noFill/>
        <a:ln w="9525">
          <a:noFill/>
        </a:ln>
      </xdr:spPr>
    </xdr:pic>
    <xdr:clientData/>
  </xdr:twoCellAnchor>
  <xdr:twoCellAnchor editAs="oneCell">
    <xdr:from>
      <xdr:col>3</xdr:col>
      <xdr:colOff>831215</xdr:colOff>
      <xdr:row>34</xdr:row>
      <xdr:rowOff>0</xdr:rowOff>
    </xdr:from>
    <xdr:to>
      <xdr:col>3</xdr:col>
      <xdr:colOff>840105</xdr:colOff>
      <xdr:row>35</xdr:row>
      <xdr:rowOff>37465</xdr:rowOff>
    </xdr:to>
    <xdr:pic>
      <xdr:nvPicPr>
        <xdr:cNvPr id="351" name="Picture 8183" descr="clip_image9319"/>
        <xdr:cNvPicPr>
          <a:picLocks noChangeAspect="1"/>
        </xdr:cNvPicPr>
      </xdr:nvPicPr>
      <xdr:blipFill>
        <a:blip r:embed="rId2"/>
        <a:stretch>
          <a:fillRect/>
        </a:stretch>
      </xdr:blipFill>
      <xdr:spPr>
        <a:xfrm>
          <a:off x="3079115" y="36452175"/>
          <a:ext cx="8890" cy="799465"/>
        </a:xfrm>
        <a:prstGeom prst="rect">
          <a:avLst/>
        </a:prstGeom>
        <a:noFill/>
        <a:ln w="9525">
          <a:noFill/>
        </a:ln>
      </xdr:spPr>
    </xdr:pic>
    <xdr:clientData/>
  </xdr:twoCellAnchor>
  <xdr:twoCellAnchor editAs="oneCell">
    <xdr:from>
      <xdr:col>3</xdr:col>
      <xdr:colOff>887730</xdr:colOff>
      <xdr:row>34</xdr:row>
      <xdr:rowOff>0</xdr:rowOff>
    </xdr:from>
    <xdr:to>
      <xdr:col>3</xdr:col>
      <xdr:colOff>897255</xdr:colOff>
      <xdr:row>35</xdr:row>
      <xdr:rowOff>37465</xdr:rowOff>
    </xdr:to>
    <xdr:pic>
      <xdr:nvPicPr>
        <xdr:cNvPr id="352" name="Picture 8185" descr="clip_image9321"/>
        <xdr:cNvPicPr>
          <a:picLocks noChangeAspect="1"/>
        </xdr:cNvPicPr>
      </xdr:nvPicPr>
      <xdr:blipFill>
        <a:blip r:embed="rId2"/>
        <a:stretch>
          <a:fillRect/>
        </a:stretch>
      </xdr:blipFill>
      <xdr:spPr>
        <a:xfrm>
          <a:off x="3135630" y="36452175"/>
          <a:ext cx="9525" cy="799465"/>
        </a:xfrm>
        <a:prstGeom prst="rect">
          <a:avLst/>
        </a:prstGeom>
        <a:noFill/>
        <a:ln w="9525">
          <a:noFill/>
        </a:ln>
      </xdr:spPr>
    </xdr:pic>
    <xdr:clientData/>
  </xdr:twoCellAnchor>
  <xdr:twoCellAnchor editAs="oneCell">
    <xdr:from>
      <xdr:col>3</xdr:col>
      <xdr:colOff>0</xdr:colOff>
      <xdr:row>190</xdr:row>
      <xdr:rowOff>0</xdr:rowOff>
    </xdr:from>
    <xdr:to>
      <xdr:col>3</xdr:col>
      <xdr:colOff>240030</xdr:colOff>
      <xdr:row>190</xdr:row>
      <xdr:rowOff>12065</xdr:rowOff>
    </xdr:to>
    <xdr:sp>
      <xdr:nvSpPr>
        <xdr:cNvPr id="222"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3"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4"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5"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6"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7"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8"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9"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0"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1"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2"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3"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4"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5"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23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237"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238"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239"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3"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4"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5"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7"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8"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9"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0"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1"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2"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3"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4"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5"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6"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7"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8"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9"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0"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1"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2"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3"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4"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5"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7"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8"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9"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0"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1"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2"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3"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4"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5"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7"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8"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9"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90"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1"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2"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3"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4"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5"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6"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7"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8"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9"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0"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1"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2"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3"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4"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5"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6"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7"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8"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9"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0"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1"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2"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3"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4"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5"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7"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8"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19"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0"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1"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2"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3"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4"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5"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6"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7"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8"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9"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30"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31"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32"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3"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4"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5"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6"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7"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8"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9"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0"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1"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2"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3"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4"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5"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6" name="Picture 1"/>
        <xdr:cNvSpPr>
          <a:spLocks noChangeAspect="1"/>
        </xdr:cNvSpPr>
      </xdr:nvSpPr>
      <xdr:spPr>
        <a:xfrm>
          <a:off x="2247900" y="238686975"/>
          <a:ext cx="236220" cy="1206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5"/>
  <sheetViews>
    <sheetView tabSelected="1" view="pageBreakPreview" zoomScaleNormal="100" workbookViewId="0">
      <pane xSplit="2" ySplit="4" topLeftCell="C167" activePane="bottomRight" state="frozen"/>
      <selection/>
      <selection pane="topRight"/>
      <selection pane="bottomLeft"/>
      <selection pane="bottomRight" activeCell="D170" sqref="D170"/>
    </sheetView>
  </sheetViews>
  <sheetFormatPr defaultColWidth="9" defaultRowHeight="15.75"/>
  <cols>
    <col min="1" max="1" width="4.5" style="10" customWidth="1"/>
    <col min="2" max="2" width="10.25" style="10" customWidth="1"/>
    <col min="3" max="3" width="14.75" style="11" customWidth="1"/>
    <col min="4" max="4" width="34.625" style="12" customWidth="1"/>
    <col min="5" max="5" width="10.75" style="10" customWidth="1"/>
    <col min="6" max="6" width="7.25" style="13" customWidth="1"/>
    <col min="7" max="7" width="7.25833333333333" style="13" customWidth="1"/>
    <col min="8" max="9" width="10.3166666666667" style="14" customWidth="1"/>
    <col min="10" max="10" width="6.60833333333333" style="13" customWidth="1"/>
    <col min="11" max="11" width="9.125" style="10" hidden="1" customWidth="1"/>
    <col min="12" max="12" width="13.8416666666667" style="10" customWidth="1"/>
    <col min="13" max="16384" width="9" style="1"/>
  </cols>
  <sheetData>
    <row r="1" s="1" customFormat="1" ht="17.25" customHeight="1" spans="1:12">
      <c r="A1" s="15" t="s">
        <v>0</v>
      </c>
      <c r="B1" s="15"/>
      <c r="C1" s="16"/>
      <c r="D1" s="17"/>
      <c r="E1" s="42"/>
      <c r="F1" s="43"/>
      <c r="G1" s="43"/>
      <c r="H1" s="44"/>
      <c r="I1" s="44"/>
      <c r="J1" s="43"/>
      <c r="K1" s="42"/>
      <c r="L1" s="42"/>
    </row>
    <row r="2" s="2" customFormat="1" ht="46" customHeight="1" spans="1:12">
      <c r="A2" s="18" t="s">
        <v>1</v>
      </c>
      <c r="B2" s="18"/>
      <c r="C2" s="19"/>
      <c r="D2" s="20"/>
      <c r="E2" s="18"/>
      <c r="F2" s="45"/>
      <c r="G2" s="45"/>
      <c r="H2" s="46"/>
      <c r="I2" s="46"/>
      <c r="J2" s="45"/>
      <c r="K2" s="18"/>
      <c r="L2" s="18"/>
    </row>
    <row r="3" s="3" customFormat="1" ht="17" customHeight="1" spans="1:12">
      <c r="A3" s="21"/>
      <c r="B3" s="22"/>
      <c r="C3" s="23"/>
      <c r="D3" s="24"/>
      <c r="E3" s="22"/>
      <c r="F3" s="47"/>
      <c r="G3" s="47"/>
      <c r="H3" s="48"/>
      <c r="I3" s="56" t="s">
        <v>2</v>
      </c>
      <c r="J3" s="57"/>
      <c r="K3" s="58"/>
      <c r="L3" s="58"/>
    </row>
    <row r="4" s="2" customFormat="1" ht="46" customHeight="1" spans="1:12">
      <c r="A4" s="25" t="s">
        <v>3</v>
      </c>
      <c r="B4" s="25" t="s">
        <v>4</v>
      </c>
      <c r="C4" s="26" t="s">
        <v>5</v>
      </c>
      <c r="D4" s="25" t="s">
        <v>6</v>
      </c>
      <c r="E4" s="25" t="s">
        <v>7</v>
      </c>
      <c r="F4" s="49" t="s">
        <v>8</v>
      </c>
      <c r="G4" s="49" t="s">
        <v>9</v>
      </c>
      <c r="H4" s="50" t="s">
        <v>10</v>
      </c>
      <c r="I4" s="50" t="s">
        <v>11</v>
      </c>
      <c r="J4" s="49" t="s">
        <v>12</v>
      </c>
      <c r="K4" s="25" t="s">
        <v>13</v>
      </c>
      <c r="L4" s="25" t="s">
        <v>14</v>
      </c>
    </row>
    <row r="5" s="4" customFormat="1" ht="30" customHeight="1" spans="1:12">
      <c r="A5" s="25"/>
      <c r="B5" s="25" t="s">
        <v>15</v>
      </c>
      <c r="C5" s="26">
        <f>C6+C36+C79+C104+C123+C131+C147+C174+C158+C186+C196+C205+C216+C231</f>
        <v>216</v>
      </c>
      <c r="D5" s="27"/>
      <c r="E5" s="25"/>
      <c r="F5" s="49">
        <f>F6+F36+F79+F104+F123+F131+F147+F158+F174+F186+F196+F205+F216+F231</f>
        <v>577.970073</v>
      </c>
      <c r="G5" s="49">
        <f>G6+G36+G79+G104+G123+G131+G147+G158+G174+G186+G196+G205+G216+G231</f>
        <v>396.984849</v>
      </c>
      <c r="H5" s="49"/>
      <c r="I5" s="49"/>
      <c r="J5" s="49">
        <f>J6+J36+J79+J104+J123+J131+J147+J158+J174+J186+J196+J205+J216+J231</f>
        <v>174.0772</v>
      </c>
      <c r="K5" s="25"/>
      <c r="L5" s="25"/>
    </row>
    <row r="6" s="5" customFormat="1" ht="30" customHeight="1" spans="1:12">
      <c r="A6" s="25" t="s">
        <v>16</v>
      </c>
      <c r="B6" s="25" t="s">
        <v>17</v>
      </c>
      <c r="C6" s="26">
        <f>SUBTOTAL(3,B7:B35)</f>
        <v>29</v>
      </c>
      <c r="D6" s="27"/>
      <c r="E6" s="25"/>
      <c r="F6" s="49">
        <f>SUBTOTAL(9,F7:F35)</f>
        <v>50.696</v>
      </c>
      <c r="G6" s="49">
        <f>SUBTOTAL(9,G7:G35)</f>
        <v>29.9795</v>
      </c>
      <c r="H6" s="50"/>
      <c r="I6" s="50"/>
      <c r="J6" s="49">
        <f>SUBTOTAL(9,J7:J35)</f>
        <v>15.0136</v>
      </c>
      <c r="K6" s="25"/>
      <c r="L6" s="25"/>
    </row>
    <row r="7" s="3" customFormat="1" ht="60" customHeight="1" spans="1:12">
      <c r="A7" s="28">
        <f>SUBTOTAL(3,$B$7:B7)</f>
        <v>1</v>
      </c>
      <c r="B7" s="28" t="s">
        <v>18</v>
      </c>
      <c r="C7" s="29" t="s">
        <v>19</v>
      </c>
      <c r="D7" s="30" t="s">
        <v>20</v>
      </c>
      <c r="E7" s="31" t="s">
        <v>21</v>
      </c>
      <c r="F7" s="51">
        <v>14</v>
      </c>
      <c r="G7" s="51">
        <v>6</v>
      </c>
      <c r="H7" s="52">
        <v>44986</v>
      </c>
      <c r="I7" s="52">
        <v>45992</v>
      </c>
      <c r="J7" s="51">
        <v>3.7</v>
      </c>
      <c r="K7" s="28" t="s">
        <v>22</v>
      </c>
      <c r="L7" s="28" t="s">
        <v>23</v>
      </c>
    </row>
    <row r="8" s="3" customFormat="1" ht="101" customHeight="1" spans="1:12">
      <c r="A8" s="28">
        <f>SUBTOTAL(3,$B$7:B8)</f>
        <v>2</v>
      </c>
      <c r="B8" s="28" t="s">
        <v>24</v>
      </c>
      <c r="C8" s="29" t="s">
        <v>25</v>
      </c>
      <c r="D8" s="30" t="s">
        <v>26</v>
      </c>
      <c r="E8" s="31" t="s">
        <v>27</v>
      </c>
      <c r="F8" s="51">
        <f>105000/10000</f>
        <v>10.5</v>
      </c>
      <c r="G8" s="51">
        <f>65000/10000</f>
        <v>6.5</v>
      </c>
      <c r="H8" s="52">
        <v>44896</v>
      </c>
      <c r="I8" s="52">
        <v>45078</v>
      </c>
      <c r="J8" s="51">
        <f>15000/10000</f>
        <v>1.5</v>
      </c>
      <c r="K8" s="28" t="s">
        <v>28</v>
      </c>
      <c r="L8" s="28" t="s">
        <v>29</v>
      </c>
    </row>
    <row r="9" s="3" customFormat="1" ht="76" customHeight="1" spans="1:12">
      <c r="A9" s="28">
        <f>SUBTOTAL(3,$B$7:B9)</f>
        <v>3</v>
      </c>
      <c r="B9" s="31" t="s">
        <v>30</v>
      </c>
      <c r="C9" s="32" t="s">
        <v>31</v>
      </c>
      <c r="D9" s="33" t="s">
        <v>32</v>
      </c>
      <c r="E9" s="31" t="s">
        <v>27</v>
      </c>
      <c r="F9" s="53">
        <f>70000/10000</f>
        <v>7</v>
      </c>
      <c r="G9" s="53">
        <f>61600/10000</f>
        <v>6.16</v>
      </c>
      <c r="H9" s="52">
        <v>44835</v>
      </c>
      <c r="I9" s="52">
        <v>45566</v>
      </c>
      <c r="J9" s="53">
        <f>30000/10000</f>
        <v>3</v>
      </c>
      <c r="K9" s="31" t="s">
        <v>33</v>
      </c>
      <c r="L9" s="31" t="s">
        <v>34</v>
      </c>
    </row>
    <row r="10" s="6" customFormat="1" ht="60" customHeight="1" spans="1:12">
      <c r="A10" s="28">
        <f>SUBTOTAL(3,$B$7:B10)</f>
        <v>4</v>
      </c>
      <c r="B10" s="28" t="s">
        <v>35</v>
      </c>
      <c r="C10" s="29" t="s">
        <v>36</v>
      </c>
      <c r="D10" s="30" t="s">
        <v>37</v>
      </c>
      <c r="E10" s="28" t="s">
        <v>38</v>
      </c>
      <c r="F10" s="51">
        <v>5</v>
      </c>
      <c r="G10" s="51">
        <v>1.2</v>
      </c>
      <c r="H10" s="52">
        <v>44774</v>
      </c>
      <c r="I10" s="52">
        <v>45261</v>
      </c>
      <c r="J10" s="51">
        <v>0.5</v>
      </c>
      <c r="K10" s="28" t="s">
        <v>39</v>
      </c>
      <c r="L10" s="28" t="s">
        <v>29</v>
      </c>
    </row>
    <row r="11" s="6" customFormat="1" ht="84" customHeight="1" spans="1:12">
      <c r="A11" s="28">
        <f>SUBTOTAL(3,$B$7:B11)</f>
        <v>5</v>
      </c>
      <c r="B11" s="34" t="s">
        <v>40</v>
      </c>
      <c r="C11" s="32" t="s">
        <v>41</v>
      </c>
      <c r="D11" s="35" t="s">
        <v>42</v>
      </c>
      <c r="E11" s="34" t="s">
        <v>43</v>
      </c>
      <c r="F11" s="51">
        <v>2.4</v>
      </c>
      <c r="G11" s="51">
        <v>1.5</v>
      </c>
      <c r="H11" s="52">
        <v>44927</v>
      </c>
      <c r="I11" s="52">
        <v>45627</v>
      </c>
      <c r="J11" s="51">
        <v>1.5</v>
      </c>
      <c r="K11" s="31" t="s">
        <v>44</v>
      </c>
      <c r="L11" s="28" t="s">
        <v>34</v>
      </c>
    </row>
    <row r="12" s="6" customFormat="1" ht="87" customHeight="1" spans="1:12">
      <c r="A12" s="28">
        <f>SUBTOTAL(3,$B$7:B12)</f>
        <v>6</v>
      </c>
      <c r="B12" s="28" t="s">
        <v>45</v>
      </c>
      <c r="C12" s="29" t="s">
        <v>46</v>
      </c>
      <c r="D12" s="30" t="s">
        <v>47</v>
      </c>
      <c r="E12" s="28" t="s">
        <v>48</v>
      </c>
      <c r="F12" s="51">
        <v>1.5</v>
      </c>
      <c r="G12" s="51">
        <v>1.2</v>
      </c>
      <c r="H12" s="54" t="s">
        <v>49</v>
      </c>
      <c r="I12" s="54" t="s">
        <v>50</v>
      </c>
      <c r="J12" s="51">
        <v>1.2</v>
      </c>
      <c r="K12" s="28" t="s">
        <v>51</v>
      </c>
      <c r="L12" s="28" t="s">
        <v>34</v>
      </c>
    </row>
    <row r="13" s="6" customFormat="1" ht="90" customHeight="1" spans="1:12">
      <c r="A13" s="28">
        <f>SUBTOTAL(3,$B$7:B13)</f>
        <v>7</v>
      </c>
      <c r="B13" s="28" t="s">
        <v>52</v>
      </c>
      <c r="C13" s="36" t="s">
        <v>53</v>
      </c>
      <c r="D13" s="37" t="s">
        <v>54</v>
      </c>
      <c r="E13" s="28" t="s">
        <v>55</v>
      </c>
      <c r="F13" s="55">
        <v>1.25</v>
      </c>
      <c r="G13" s="55">
        <v>0.95</v>
      </c>
      <c r="H13" s="52">
        <v>43221</v>
      </c>
      <c r="I13" s="52">
        <v>44986</v>
      </c>
      <c r="J13" s="55">
        <v>0.05</v>
      </c>
      <c r="K13" s="28" t="s">
        <v>56</v>
      </c>
      <c r="L13" s="28" t="s">
        <v>34</v>
      </c>
    </row>
    <row r="14" s="2" customFormat="1" ht="78" customHeight="1" spans="1:12">
      <c r="A14" s="28">
        <f>SUBTOTAL(3,$B$7:B14)</f>
        <v>8</v>
      </c>
      <c r="B14" s="34" t="s">
        <v>57</v>
      </c>
      <c r="C14" s="32" t="s">
        <v>58</v>
      </c>
      <c r="D14" s="35" t="s">
        <v>59</v>
      </c>
      <c r="E14" s="34" t="s">
        <v>43</v>
      </c>
      <c r="F14" s="51">
        <v>1</v>
      </c>
      <c r="G14" s="51">
        <v>0.6</v>
      </c>
      <c r="H14" s="52">
        <v>44866</v>
      </c>
      <c r="I14" s="52">
        <v>45261</v>
      </c>
      <c r="J14" s="51">
        <v>0.6</v>
      </c>
      <c r="K14" s="34" t="s">
        <v>56</v>
      </c>
      <c r="L14" s="28" t="s">
        <v>34</v>
      </c>
    </row>
    <row r="15" s="3" customFormat="1" ht="103" customHeight="1" spans="1:12">
      <c r="A15" s="28">
        <f>SUBTOTAL(3,$B$7:B15)</f>
        <v>9</v>
      </c>
      <c r="B15" s="38" t="s">
        <v>60</v>
      </c>
      <c r="C15" s="36" t="s">
        <v>61</v>
      </c>
      <c r="D15" s="39" t="s">
        <v>62</v>
      </c>
      <c r="E15" s="28" t="s">
        <v>48</v>
      </c>
      <c r="F15" s="51">
        <v>1</v>
      </c>
      <c r="G15" s="55">
        <v>0.9</v>
      </c>
      <c r="H15" s="54" t="s">
        <v>63</v>
      </c>
      <c r="I15" s="54" t="s">
        <v>64</v>
      </c>
      <c r="J15" s="51">
        <v>0.7</v>
      </c>
      <c r="K15" s="28" t="s">
        <v>44</v>
      </c>
      <c r="L15" s="28" t="s">
        <v>23</v>
      </c>
    </row>
    <row r="16" s="6" customFormat="1" ht="112" customHeight="1" spans="1:12">
      <c r="A16" s="28">
        <f>SUBTOTAL(3,$B$7:B16)</f>
        <v>10</v>
      </c>
      <c r="B16" s="34" t="s">
        <v>65</v>
      </c>
      <c r="C16" s="32" t="s">
        <v>66</v>
      </c>
      <c r="D16" s="35" t="s">
        <v>67</v>
      </c>
      <c r="E16" s="34" t="s">
        <v>43</v>
      </c>
      <c r="F16" s="51">
        <v>0.75</v>
      </c>
      <c r="G16" s="51">
        <v>0.5</v>
      </c>
      <c r="H16" s="52">
        <v>44743</v>
      </c>
      <c r="I16" s="52">
        <v>45261</v>
      </c>
      <c r="J16" s="51">
        <v>0.3</v>
      </c>
      <c r="K16" s="34" t="s">
        <v>39</v>
      </c>
      <c r="L16" s="28" t="s">
        <v>29</v>
      </c>
    </row>
    <row r="17" s="6" customFormat="1" ht="112" customHeight="1" spans="1:12">
      <c r="A17" s="28">
        <f>SUBTOTAL(3,$B$7:B17)</f>
        <v>11</v>
      </c>
      <c r="B17" s="28" t="s">
        <v>68</v>
      </c>
      <c r="C17" s="29" t="s">
        <v>69</v>
      </c>
      <c r="D17" s="30" t="s">
        <v>70</v>
      </c>
      <c r="E17" s="31" t="s">
        <v>27</v>
      </c>
      <c r="F17" s="51">
        <f>6620/10000</f>
        <v>0.662</v>
      </c>
      <c r="G17" s="51">
        <f>4377/10000</f>
        <v>0.4377</v>
      </c>
      <c r="H17" s="52">
        <v>44927</v>
      </c>
      <c r="I17" s="52">
        <v>45505</v>
      </c>
      <c r="J17" s="51">
        <f>3000/10000</f>
        <v>0.3</v>
      </c>
      <c r="K17" s="28" t="s">
        <v>71</v>
      </c>
      <c r="L17" s="28" t="s">
        <v>29</v>
      </c>
    </row>
    <row r="18" s="3" customFormat="1" ht="72" customHeight="1" spans="1:12">
      <c r="A18" s="28">
        <f>SUBTOTAL(3,$B$7:B18)</f>
        <v>12</v>
      </c>
      <c r="B18" s="28" t="s">
        <v>72</v>
      </c>
      <c r="C18" s="29" t="s">
        <v>73</v>
      </c>
      <c r="D18" s="30" t="s">
        <v>74</v>
      </c>
      <c r="E18" s="31" t="s">
        <v>27</v>
      </c>
      <c r="F18" s="51">
        <f>6200/10000</f>
        <v>0.62</v>
      </c>
      <c r="G18" s="51">
        <f>2000/10000</f>
        <v>0.2</v>
      </c>
      <c r="H18" s="52">
        <v>44713</v>
      </c>
      <c r="I18" s="52">
        <v>45078</v>
      </c>
      <c r="J18" s="51">
        <v>0.1</v>
      </c>
      <c r="K18" s="28" t="s">
        <v>33</v>
      </c>
      <c r="L18" s="28" t="s">
        <v>23</v>
      </c>
    </row>
    <row r="19" s="3" customFormat="1" ht="144" customHeight="1" spans="1:12">
      <c r="A19" s="28">
        <f>SUBTOTAL(3,$B$7:B19)</f>
        <v>13</v>
      </c>
      <c r="B19" s="28" t="s">
        <v>75</v>
      </c>
      <c r="C19" s="29" t="s">
        <v>76</v>
      </c>
      <c r="D19" s="30" t="s">
        <v>77</v>
      </c>
      <c r="E19" s="28" t="s">
        <v>78</v>
      </c>
      <c r="F19" s="51">
        <v>0.6</v>
      </c>
      <c r="G19" s="51">
        <v>0.5</v>
      </c>
      <c r="H19" s="52">
        <v>44835</v>
      </c>
      <c r="I19" s="52">
        <v>45262</v>
      </c>
      <c r="J19" s="51">
        <v>0.1</v>
      </c>
      <c r="K19" s="28" t="s">
        <v>39</v>
      </c>
      <c r="L19" s="28" t="s">
        <v>23</v>
      </c>
    </row>
    <row r="20" s="3" customFormat="1" ht="127" customHeight="1" spans="1:12">
      <c r="A20" s="28">
        <f>SUBTOTAL(3,$B$7:B20)</f>
        <v>14</v>
      </c>
      <c r="B20" s="28" t="s">
        <v>79</v>
      </c>
      <c r="C20" s="29" t="s">
        <v>80</v>
      </c>
      <c r="D20" s="30" t="s">
        <v>81</v>
      </c>
      <c r="E20" s="28" t="s">
        <v>48</v>
      </c>
      <c r="F20" s="51">
        <v>0.6</v>
      </c>
      <c r="G20" s="51">
        <v>0.4</v>
      </c>
      <c r="H20" s="54" t="s">
        <v>49</v>
      </c>
      <c r="I20" s="54" t="s">
        <v>82</v>
      </c>
      <c r="J20" s="51">
        <v>0.2</v>
      </c>
      <c r="K20" s="28" t="s">
        <v>56</v>
      </c>
      <c r="L20" s="28" t="s">
        <v>34</v>
      </c>
    </row>
    <row r="21" s="7" customFormat="1" ht="87" customHeight="1" spans="1:12">
      <c r="A21" s="28">
        <f>SUBTOTAL(3,$B$7:B21)</f>
        <v>15</v>
      </c>
      <c r="B21" s="28" t="s">
        <v>83</v>
      </c>
      <c r="C21" s="36" t="s">
        <v>84</v>
      </c>
      <c r="D21" s="37" t="s">
        <v>85</v>
      </c>
      <c r="E21" s="28" t="s">
        <v>55</v>
      </c>
      <c r="F21" s="55">
        <v>0.5</v>
      </c>
      <c r="G21" s="55">
        <v>0.4</v>
      </c>
      <c r="H21" s="52">
        <v>44593</v>
      </c>
      <c r="I21" s="52">
        <v>45047</v>
      </c>
      <c r="J21" s="55">
        <v>0.01</v>
      </c>
      <c r="K21" s="28" t="s">
        <v>86</v>
      </c>
      <c r="L21" s="28" t="s">
        <v>23</v>
      </c>
    </row>
    <row r="22" s="6" customFormat="1" ht="49" customHeight="1" spans="1:12">
      <c r="A22" s="28">
        <f>SUBTOTAL(3,$B$7:B22)</f>
        <v>16</v>
      </c>
      <c r="B22" s="28" t="s">
        <v>87</v>
      </c>
      <c r="C22" s="29" t="s">
        <v>88</v>
      </c>
      <c r="D22" s="30" t="s">
        <v>89</v>
      </c>
      <c r="E22" s="28" t="s">
        <v>90</v>
      </c>
      <c r="F22" s="51">
        <v>0.5</v>
      </c>
      <c r="G22" s="51">
        <v>0.5</v>
      </c>
      <c r="H22" s="52">
        <v>44440</v>
      </c>
      <c r="I22" s="52">
        <v>45261</v>
      </c>
      <c r="J22" s="51">
        <v>0.02</v>
      </c>
      <c r="K22" s="28" t="s">
        <v>33</v>
      </c>
      <c r="L22" s="28" t="s">
        <v>34</v>
      </c>
    </row>
    <row r="23" s="6" customFormat="1" ht="98" customHeight="1" spans="1:12">
      <c r="A23" s="28">
        <f>SUBTOTAL(3,$B$7:B23)</f>
        <v>17</v>
      </c>
      <c r="B23" s="28" t="s">
        <v>91</v>
      </c>
      <c r="C23" s="29" t="s">
        <v>92</v>
      </c>
      <c r="D23" s="30" t="s">
        <v>93</v>
      </c>
      <c r="E23" s="28" t="s">
        <v>48</v>
      </c>
      <c r="F23" s="55">
        <v>0.5</v>
      </c>
      <c r="G23" s="55">
        <v>0.35</v>
      </c>
      <c r="H23" s="54" t="s">
        <v>94</v>
      </c>
      <c r="I23" s="54" t="s">
        <v>95</v>
      </c>
      <c r="J23" s="51">
        <v>0.1</v>
      </c>
      <c r="K23" s="28" t="s">
        <v>44</v>
      </c>
      <c r="L23" s="28" t="s">
        <v>23</v>
      </c>
    </row>
    <row r="24" s="6" customFormat="1" ht="81" customHeight="1" spans="1:12">
      <c r="A24" s="28">
        <f>SUBTOTAL(3,$B$7:B24)</f>
        <v>18</v>
      </c>
      <c r="B24" s="28" t="s">
        <v>96</v>
      </c>
      <c r="C24" s="29" t="s">
        <v>97</v>
      </c>
      <c r="D24" s="30" t="s">
        <v>98</v>
      </c>
      <c r="E24" s="28" t="s">
        <v>78</v>
      </c>
      <c r="F24" s="51">
        <v>0.36</v>
      </c>
      <c r="G24" s="51">
        <v>0.21</v>
      </c>
      <c r="H24" s="52">
        <v>44593</v>
      </c>
      <c r="I24" s="52">
        <v>45292</v>
      </c>
      <c r="J24" s="51">
        <v>0.0749</v>
      </c>
      <c r="K24" s="31" t="s">
        <v>44</v>
      </c>
      <c r="L24" s="31" t="s">
        <v>29</v>
      </c>
    </row>
    <row r="25" s="6" customFormat="1" ht="181" customHeight="1" spans="1:12">
      <c r="A25" s="28">
        <f>SUBTOTAL(3,$B$7:B25)</f>
        <v>19</v>
      </c>
      <c r="B25" s="28" t="s">
        <v>99</v>
      </c>
      <c r="C25" s="29" t="s">
        <v>100</v>
      </c>
      <c r="D25" s="30" t="s">
        <v>101</v>
      </c>
      <c r="E25" s="28" t="s">
        <v>78</v>
      </c>
      <c r="F25" s="51">
        <v>0.26</v>
      </c>
      <c r="G25" s="51">
        <v>0.22</v>
      </c>
      <c r="H25" s="52">
        <v>44501</v>
      </c>
      <c r="I25" s="52">
        <v>45261</v>
      </c>
      <c r="J25" s="51">
        <v>0.16</v>
      </c>
      <c r="K25" s="28" t="s">
        <v>44</v>
      </c>
      <c r="L25" s="28" t="s">
        <v>29</v>
      </c>
    </row>
    <row r="26" s="6" customFormat="1" ht="68" customHeight="1" spans="1:12">
      <c r="A26" s="28">
        <f>SUBTOTAL(3,$B$7:B26)</f>
        <v>20</v>
      </c>
      <c r="B26" s="34" t="s">
        <v>102</v>
      </c>
      <c r="C26" s="32" t="s">
        <v>103</v>
      </c>
      <c r="D26" s="35" t="s">
        <v>104</v>
      </c>
      <c r="E26" s="34" t="s">
        <v>43</v>
      </c>
      <c r="F26" s="51">
        <v>0.25</v>
      </c>
      <c r="G26" s="51">
        <v>0.25</v>
      </c>
      <c r="H26" s="52">
        <v>44348</v>
      </c>
      <c r="I26" s="52">
        <v>45078</v>
      </c>
      <c r="J26" s="51">
        <v>0.118</v>
      </c>
      <c r="K26" s="31" t="s">
        <v>44</v>
      </c>
      <c r="L26" s="28" t="s">
        <v>29</v>
      </c>
    </row>
    <row r="27" s="6" customFormat="1" ht="60" customHeight="1" spans="1:12">
      <c r="A27" s="28">
        <f>SUBTOTAL(3,$B$7:B27)</f>
        <v>21</v>
      </c>
      <c r="B27" s="28" t="s">
        <v>105</v>
      </c>
      <c r="C27" s="29" t="s">
        <v>106</v>
      </c>
      <c r="D27" s="30" t="s">
        <v>107</v>
      </c>
      <c r="E27" s="31" t="s">
        <v>27</v>
      </c>
      <c r="F27" s="51">
        <v>0.25</v>
      </c>
      <c r="G27" s="51">
        <v>0.18</v>
      </c>
      <c r="H27" s="52">
        <v>44958</v>
      </c>
      <c r="I27" s="52">
        <v>45261</v>
      </c>
      <c r="J27" s="51">
        <v>0.25</v>
      </c>
      <c r="K27" s="28" t="s">
        <v>44</v>
      </c>
      <c r="L27" s="28" t="s">
        <v>34</v>
      </c>
    </row>
    <row r="28" s="6" customFormat="1" ht="66" customHeight="1" spans="1:12">
      <c r="A28" s="28">
        <f>SUBTOTAL(3,$B$7:B28)</f>
        <v>22</v>
      </c>
      <c r="B28" s="28" t="s">
        <v>108</v>
      </c>
      <c r="C28" s="36" t="s">
        <v>109</v>
      </c>
      <c r="D28" s="37" t="s">
        <v>110</v>
      </c>
      <c r="E28" s="28" t="s">
        <v>55</v>
      </c>
      <c r="F28" s="55">
        <v>0.25</v>
      </c>
      <c r="G28" s="55">
        <v>0.18</v>
      </c>
      <c r="H28" s="52">
        <v>43952</v>
      </c>
      <c r="I28" s="52">
        <v>45139</v>
      </c>
      <c r="J28" s="55">
        <v>0.05</v>
      </c>
      <c r="K28" s="28" t="s">
        <v>111</v>
      </c>
      <c r="L28" s="28" t="s">
        <v>29</v>
      </c>
    </row>
    <row r="29" s="6" customFormat="1" ht="65" customHeight="1" spans="1:12">
      <c r="A29" s="28">
        <f>SUBTOTAL(3,$B$7:B29)</f>
        <v>23</v>
      </c>
      <c r="B29" s="28" t="s">
        <v>112</v>
      </c>
      <c r="C29" s="36" t="s">
        <v>113</v>
      </c>
      <c r="D29" s="37" t="s">
        <v>114</v>
      </c>
      <c r="E29" s="28" t="s">
        <v>55</v>
      </c>
      <c r="F29" s="55">
        <v>0.22</v>
      </c>
      <c r="G29" s="55">
        <v>0.08</v>
      </c>
      <c r="H29" s="52">
        <v>44593</v>
      </c>
      <c r="I29" s="52">
        <v>44986</v>
      </c>
      <c r="J29" s="55">
        <v>0.01</v>
      </c>
      <c r="K29" s="28" t="s">
        <v>44</v>
      </c>
      <c r="L29" s="28" t="s">
        <v>34</v>
      </c>
    </row>
    <row r="30" s="3" customFormat="1" ht="87" customHeight="1" spans="1:12">
      <c r="A30" s="28">
        <f>SUBTOTAL(3,$B$7:B30)</f>
        <v>24</v>
      </c>
      <c r="B30" s="28" t="s">
        <v>115</v>
      </c>
      <c r="C30" s="36" t="s">
        <v>116</v>
      </c>
      <c r="D30" s="37" t="s">
        <v>117</v>
      </c>
      <c r="E30" s="28" t="s">
        <v>55</v>
      </c>
      <c r="F30" s="55">
        <v>0.15</v>
      </c>
      <c r="G30" s="55">
        <v>0.1</v>
      </c>
      <c r="H30" s="52">
        <v>44774</v>
      </c>
      <c r="I30" s="52">
        <v>45139</v>
      </c>
      <c r="J30" s="55">
        <v>0.13</v>
      </c>
      <c r="K30" s="28" t="s">
        <v>44</v>
      </c>
      <c r="L30" s="28" t="s">
        <v>29</v>
      </c>
    </row>
    <row r="31" s="3" customFormat="1" ht="171" customHeight="1" spans="1:12">
      <c r="A31" s="28">
        <f>SUBTOTAL(3,$B$7:B31)</f>
        <v>25</v>
      </c>
      <c r="B31" s="28" t="s">
        <v>118</v>
      </c>
      <c r="C31" s="36" t="s">
        <v>119</v>
      </c>
      <c r="D31" s="37" t="s">
        <v>120</v>
      </c>
      <c r="E31" s="28" t="s">
        <v>55</v>
      </c>
      <c r="F31" s="55">
        <v>0.15</v>
      </c>
      <c r="G31" s="55">
        <v>0.1</v>
      </c>
      <c r="H31" s="52">
        <v>44562</v>
      </c>
      <c r="I31" s="52">
        <v>45078</v>
      </c>
      <c r="J31" s="55">
        <v>0.05</v>
      </c>
      <c r="K31" s="28" t="s">
        <v>121</v>
      </c>
      <c r="L31" s="28" t="s">
        <v>34</v>
      </c>
    </row>
    <row r="32" s="3" customFormat="1" ht="91" customHeight="1" spans="1:12">
      <c r="A32" s="28">
        <f>SUBTOTAL(3,$B$7:B32)</f>
        <v>26</v>
      </c>
      <c r="B32" s="38" t="s">
        <v>122</v>
      </c>
      <c r="C32" s="32" t="s">
        <v>123</v>
      </c>
      <c r="D32" s="33" t="s">
        <v>124</v>
      </c>
      <c r="E32" s="31" t="s">
        <v>90</v>
      </c>
      <c r="F32" s="53">
        <v>0.15</v>
      </c>
      <c r="G32" s="53">
        <v>0.15</v>
      </c>
      <c r="H32" s="52">
        <v>44713</v>
      </c>
      <c r="I32" s="52">
        <v>45078</v>
      </c>
      <c r="J32" s="53">
        <v>0.0877</v>
      </c>
      <c r="K32" s="31" t="s">
        <v>51</v>
      </c>
      <c r="L32" s="31" t="s">
        <v>34</v>
      </c>
    </row>
    <row r="33" s="3" customFormat="1" ht="89" customHeight="1" spans="1:12">
      <c r="A33" s="28">
        <f>SUBTOTAL(3,$B$7:B33)</f>
        <v>27</v>
      </c>
      <c r="B33" s="28" t="s">
        <v>125</v>
      </c>
      <c r="C33" s="36" t="s">
        <v>126</v>
      </c>
      <c r="D33" s="37" t="s">
        <v>127</v>
      </c>
      <c r="E33" s="28" t="s">
        <v>55</v>
      </c>
      <c r="F33" s="55">
        <v>0.12</v>
      </c>
      <c r="G33" s="55">
        <v>0.074</v>
      </c>
      <c r="H33" s="52">
        <v>44621</v>
      </c>
      <c r="I33" s="52">
        <v>44927</v>
      </c>
      <c r="J33" s="55">
        <v>0.074</v>
      </c>
      <c r="K33" s="28" t="s">
        <v>56</v>
      </c>
      <c r="L33" s="28" t="s">
        <v>29</v>
      </c>
    </row>
    <row r="34" s="3" customFormat="1" ht="185" customHeight="1" spans="1:12">
      <c r="A34" s="28">
        <f>SUBTOTAL(3,$B$7:B34)</f>
        <v>28</v>
      </c>
      <c r="B34" s="28" t="s">
        <v>128</v>
      </c>
      <c r="C34" s="29" t="s">
        <v>129</v>
      </c>
      <c r="D34" s="30" t="s">
        <v>130</v>
      </c>
      <c r="E34" s="31" t="s">
        <v>27</v>
      </c>
      <c r="F34" s="51">
        <f>1040/10000</f>
        <v>0.104</v>
      </c>
      <c r="G34" s="51">
        <f>878/10000</f>
        <v>0.0878</v>
      </c>
      <c r="H34" s="52">
        <v>44958</v>
      </c>
      <c r="I34" s="52">
        <v>45261</v>
      </c>
      <c r="J34" s="51">
        <f>1040/10000</f>
        <v>0.104</v>
      </c>
      <c r="K34" s="28" t="s">
        <v>56</v>
      </c>
      <c r="L34" s="28" t="s">
        <v>29</v>
      </c>
    </row>
    <row r="35" s="3" customFormat="1" ht="60" customHeight="1" spans="1:12">
      <c r="A35" s="28">
        <f>SUBTOTAL(3,$B$7:B35)</f>
        <v>29</v>
      </c>
      <c r="B35" s="28" t="s">
        <v>131</v>
      </c>
      <c r="C35" s="36" t="s">
        <v>132</v>
      </c>
      <c r="D35" s="37" t="s">
        <v>133</v>
      </c>
      <c r="E35" s="28" t="s">
        <v>55</v>
      </c>
      <c r="F35" s="55">
        <v>0.05</v>
      </c>
      <c r="G35" s="55">
        <v>0.05</v>
      </c>
      <c r="H35" s="52">
        <v>44562</v>
      </c>
      <c r="I35" s="52">
        <v>45992</v>
      </c>
      <c r="J35" s="55">
        <v>0.025</v>
      </c>
      <c r="K35" s="28" t="s">
        <v>56</v>
      </c>
      <c r="L35" s="28" t="s">
        <v>29</v>
      </c>
    </row>
    <row r="36" s="8" customFormat="1" ht="30" customHeight="1" spans="1:12">
      <c r="A36" s="25" t="s">
        <v>134</v>
      </c>
      <c r="B36" s="40" t="s">
        <v>135</v>
      </c>
      <c r="C36" s="26">
        <f>SUBTOTAL(3,B37:B78)</f>
        <v>42</v>
      </c>
      <c r="D36" s="41"/>
      <c r="E36" s="25"/>
      <c r="F36" s="49">
        <f>SUBTOTAL(9,F37:F78)</f>
        <v>112.3124</v>
      </c>
      <c r="G36" s="49">
        <f>SUBTOTAL(9,G37:G78)</f>
        <v>80.492997</v>
      </c>
      <c r="H36" s="49"/>
      <c r="I36" s="49"/>
      <c r="J36" s="49">
        <f>SUBTOTAL(9,J37:J78)</f>
        <v>65.1285</v>
      </c>
      <c r="K36" s="25"/>
      <c r="L36" s="25"/>
    </row>
    <row r="37" s="3" customFormat="1" ht="158" customHeight="1" spans="1:12">
      <c r="A37" s="28">
        <f>SUBTOTAL(3,$B$37:B37)</f>
        <v>1</v>
      </c>
      <c r="B37" s="38" t="s">
        <v>136</v>
      </c>
      <c r="C37" s="36" t="s">
        <v>137</v>
      </c>
      <c r="D37" s="39" t="s">
        <v>138</v>
      </c>
      <c r="E37" s="28" t="s">
        <v>139</v>
      </c>
      <c r="F37" s="51">
        <v>44</v>
      </c>
      <c r="G37" s="55">
        <v>30</v>
      </c>
      <c r="H37" s="54" t="s">
        <v>140</v>
      </c>
      <c r="I37" s="54" t="s">
        <v>141</v>
      </c>
      <c r="J37" s="51">
        <v>32</v>
      </c>
      <c r="K37" s="28" t="s">
        <v>22</v>
      </c>
      <c r="L37" s="28" t="s">
        <v>29</v>
      </c>
    </row>
    <row r="38" s="3" customFormat="1" ht="160" customHeight="1" spans="1:12">
      <c r="A38" s="28">
        <f>SUBTOTAL(3,$B$37:B38)</f>
        <v>2</v>
      </c>
      <c r="B38" s="38" t="s">
        <v>142</v>
      </c>
      <c r="C38" s="36" t="s">
        <v>143</v>
      </c>
      <c r="D38" s="39" t="s">
        <v>144</v>
      </c>
      <c r="E38" s="28" t="s">
        <v>139</v>
      </c>
      <c r="F38" s="51">
        <v>11.5</v>
      </c>
      <c r="G38" s="55">
        <v>10</v>
      </c>
      <c r="H38" s="54" t="s">
        <v>50</v>
      </c>
      <c r="I38" s="54" t="s">
        <v>145</v>
      </c>
      <c r="J38" s="51">
        <v>6</v>
      </c>
      <c r="K38" s="28" t="s">
        <v>86</v>
      </c>
      <c r="L38" s="28" t="s">
        <v>29</v>
      </c>
    </row>
    <row r="39" s="3" customFormat="1" ht="60" customHeight="1" spans="1:12">
      <c r="A39" s="28">
        <f>SUBTOTAL(3,$B$37:B39)</f>
        <v>3</v>
      </c>
      <c r="B39" s="38" t="s">
        <v>146</v>
      </c>
      <c r="C39" s="36" t="s">
        <v>147</v>
      </c>
      <c r="D39" s="39" t="s">
        <v>148</v>
      </c>
      <c r="E39" s="28" t="s">
        <v>149</v>
      </c>
      <c r="F39" s="51">
        <v>3</v>
      </c>
      <c r="G39" s="55">
        <v>2.2</v>
      </c>
      <c r="H39" s="54" t="s">
        <v>150</v>
      </c>
      <c r="I39" s="54" t="s">
        <v>141</v>
      </c>
      <c r="J39" s="51">
        <v>1</v>
      </c>
      <c r="K39" s="28" t="s">
        <v>39</v>
      </c>
      <c r="L39" s="28" t="s">
        <v>23</v>
      </c>
    </row>
    <row r="40" s="3" customFormat="1" ht="115" customHeight="1" spans="1:12">
      <c r="A40" s="28">
        <f>SUBTOTAL(3,$B$37:B40)</f>
        <v>4</v>
      </c>
      <c r="B40" s="38" t="s">
        <v>151</v>
      </c>
      <c r="C40" s="36" t="s">
        <v>152</v>
      </c>
      <c r="D40" s="39" t="s">
        <v>153</v>
      </c>
      <c r="E40" s="28" t="s">
        <v>139</v>
      </c>
      <c r="F40" s="51">
        <v>2</v>
      </c>
      <c r="G40" s="55">
        <v>0.9</v>
      </c>
      <c r="H40" s="54">
        <v>45017</v>
      </c>
      <c r="I40" s="54" t="s">
        <v>154</v>
      </c>
      <c r="J40" s="51">
        <v>1</v>
      </c>
      <c r="K40" s="28" t="s">
        <v>22</v>
      </c>
      <c r="L40" s="28" t="s">
        <v>29</v>
      </c>
    </row>
    <row r="41" s="3" customFormat="1" ht="103" customHeight="1" spans="1:12">
      <c r="A41" s="28">
        <f>SUBTOTAL(3,$B$37:B41)</f>
        <v>5</v>
      </c>
      <c r="B41" s="38" t="s">
        <v>155</v>
      </c>
      <c r="C41" s="36" t="s">
        <v>156</v>
      </c>
      <c r="D41" s="39" t="s">
        <v>157</v>
      </c>
      <c r="E41" s="28" t="s">
        <v>139</v>
      </c>
      <c r="F41" s="51">
        <v>1.5</v>
      </c>
      <c r="G41" s="55">
        <v>0.9</v>
      </c>
      <c r="H41" s="54">
        <v>44805</v>
      </c>
      <c r="I41" s="54" t="s">
        <v>158</v>
      </c>
      <c r="J41" s="51">
        <v>0.7</v>
      </c>
      <c r="K41" s="28" t="s">
        <v>22</v>
      </c>
      <c r="L41" s="28" t="s">
        <v>23</v>
      </c>
    </row>
    <row r="42" s="3" customFormat="1" ht="178" customHeight="1" spans="1:12">
      <c r="A42" s="28">
        <f>SUBTOTAL(3,$B$37:B42)</f>
        <v>6</v>
      </c>
      <c r="B42" s="38" t="s">
        <v>159</v>
      </c>
      <c r="C42" s="36" t="s">
        <v>160</v>
      </c>
      <c r="D42" s="39" t="s">
        <v>161</v>
      </c>
      <c r="E42" s="28" t="s">
        <v>162</v>
      </c>
      <c r="F42" s="51">
        <v>1.2</v>
      </c>
      <c r="G42" s="55">
        <v>0.7869</v>
      </c>
      <c r="H42" s="54">
        <v>44621</v>
      </c>
      <c r="I42" s="54" t="s">
        <v>163</v>
      </c>
      <c r="J42" s="51">
        <v>0.65</v>
      </c>
      <c r="K42" s="28" t="s">
        <v>71</v>
      </c>
      <c r="L42" s="28" t="s">
        <v>23</v>
      </c>
    </row>
    <row r="43" s="3" customFormat="1" ht="60" customHeight="1" spans="1:12">
      <c r="A43" s="28">
        <f>SUBTOTAL(3,$B$37:B43)</f>
        <v>7</v>
      </c>
      <c r="B43" s="38" t="s">
        <v>164</v>
      </c>
      <c r="C43" s="36" t="s">
        <v>165</v>
      </c>
      <c r="D43" s="39" t="s">
        <v>166</v>
      </c>
      <c r="E43" s="28" t="s">
        <v>167</v>
      </c>
      <c r="F43" s="51">
        <v>1.2</v>
      </c>
      <c r="G43" s="55">
        <v>0.4</v>
      </c>
      <c r="H43" s="54">
        <v>44958</v>
      </c>
      <c r="I43" s="54">
        <v>45444</v>
      </c>
      <c r="J43" s="51">
        <v>0.8</v>
      </c>
      <c r="K43" s="28" t="s">
        <v>51</v>
      </c>
      <c r="L43" s="28" t="s">
        <v>29</v>
      </c>
    </row>
    <row r="44" s="3" customFormat="1" ht="108" customHeight="1" spans="1:12">
      <c r="A44" s="28">
        <f>SUBTOTAL(3,$B$37:B44)</f>
        <v>8</v>
      </c>
      <c r="B44" s="38" t="s">
        <v>168</v>
      </c>
      <c r="C44" s="36" t="s">
        <v>169</v>
      </c>
      <c r="D44" s="39" t="s">
        <v>170</v>
      </c>
      <c r="E44" s="28" t="s">
        <v>139</v>
      </c>
      <c r="F44" s="51">
        <v>1.013</v>
      </c>
      <c r="G44" s="55">
        <v>1.013</v>
      </c>
      <c r="H44" s="54">
        <v>44743</v>
      </c>
      <c r="I44" s="54" t="s">
        <v>171</v>
      </c>
      <c r="J44" s="51">
        <v>0.55</v>
      </c>
      <c r="K44" s="28" t="s">
        <v>39</v>
      </c>
      <c r="L44" s="28" t="s">
        <v>34</v>
      </c>
    </row>
    <row r="45" s="3" customFormat="1" ht="96" customHeight="1" spans="1:12">
      <c r="A45" s="28">
        <f>SUBTOTAL(3,$B$37:B45)</f>
        <v>9</v>
      </c>
      <c r="B45" s="38" t="s">
        <v>172</v>
      </c>
      <c r="C45" s="36" t="s">
        <v>173</v>
      </c>
      <c r="D45" s="39" t="s">
        <v>174</v>
      </c>
      <c r="E45" s="28" t="s">
        <v>139</v>
      </c>
      <c r="F45" s="51">
        <v>0.7982</v>
      </c>
      <c r="G45" s="55">
        <v>0.7982</v>
      </c>
      <c r="H45" s="54">
        <v>44743</v>
      </c>
      <c r="I45" s="54" t="s">
        <v>163</v>
      </c>
      <c r="J45" s="51">
        <v>0.38</v>
      </c>
      <c r="K45" s="28" t="s">
        <v>22</v>
      </c>
      <c r="L45" s="28" t="s">
        <v>34</v>
      </c>
    </row>
    <row r="46" s="3" customFormat="1" ht="105" customHeight="1" spans="1:12">
      <c r="A46" s="28">
        <f>SUBTOTAL(3,$B$37:B46)</f>
        <v>10</v>
      </c>
      <c r="B46" s="38" t="s">
        <v>175</v>
      </c>
      <c r="C46" s="36" t="s">
        <v>176</v>
      </c>
      <c r="D46" s="39" t="s">
        <v>177</v>
      </c>
      <c r="E46" s="28" t="s">
        <v>178</v>
      </c>
      <c r="F46" s="51">
        <v>0.77</v>
      </c>
      <c r="G46" s="55">
        <v>0.65</v>
      </c>
      <c r="H46" s="54">
        <v>44593</v>
      </c>
      <c r="I46" s="54" t="s">
        <v>179</v>
      </c>
      <c r="J46" s="51">
        <v>0.25</v>
      </c>
      <c r="K46" s="28" t="s">
        <v>86</v>
      </c>
      <c r="L46" s="28" t="s">
        <v>29</v>
      </c>
    </row>
    <row r="47" s="3" customFormat="1" ht="126" customHeight="1" spans="1:12">
      <c r="A47" s="28">
        <f>SUBTOTAL(3,$B$37:B47)</f>
        <v>11</v>
      </c>
      <c r="B47" s="38" t="s">
        <v>180</v>
      </c>
      <c r="C47" s="36" t="s">
        <v>181</v>
      </c>
      <c r="D47" s="39" t="s">
        <v>182</v>
      </c>
      <c r="E47" s="28" t="s">
        <v>162</v>
      </c>
      <c r="F47" s="51">
        <v>0.7</v>
      </c>
      <c r="G47" s="55">
        <v>0.25</v>
      </c>
      <c r="H47" s="54" t="s">
        <v>94</v>
      </c>
      <c r="I47" s="54" t="s">
        <v>50</v>
      </c>
      <c r="J47" s="51">
        <v>0.16</v>
      </c>
      <c r="K47" s="28" t="s">
        <v>33</v>
      </c>
      <c r="L47" s="28" t="s">
        <v>29</v>
      </c>
    </row>
    <row r="48" s="3" customFormat="1" ht="117" customHeight="1" spans="1:12">
      <c r="A48" s="28">
        <f>SUBTOTAL(3,$B$37:B48)</f>
        <v>12</v>
      </c>
      <c r="B48" s="38" t="s">
        <v>183</v>
      </c>
      <c r="C48" s="36" t="s">
        <v>184</v>
      </c>
      <c r="D48" s="39" t="s">
        <v>185</v>
      </c>
      <c r="E48" s="28" t="s">
        <v>178</v>
      </c>
      <c r="F48" s="51">
        <v>0.6</v>
      </c>
      <c r="G48" s="55">
        <v>0.5</v>
      </c>
      <c r="H48" s="54">
        <v>44348</v>
      </c>
      <c r="I48" s="54" t="s">
        <v>50</v>
      </c>
      <c r="J48" s="51">
        <v>0.5</v>
      </c>
      <c r="K48" s="28" t="s">
        <v>33</v>
      </c>
      <c r="L48" s="28" t="s">
        <v>23</v>
      </c>
    </row>
    <row r="49" s="3" customFormat="1" ht="91" customHeight="1" spans="1:12">
      <c r="A49" s="28">
        <f>SUBTOTAL(3,$B$37:B49)</f>
        <v>13</v>
      </c>
      <c r="B49" s="38" t="s">
        <v>186</v>
      </c>
      <c r="C49" s="36" t="s">
        <v>187</v>
      </c>
      <c r="D49" s="39" t="s">
        <v>188</v>
      </c>
      <c r="E49" s="28" t="s">
        <v>189</v>
      </c>
      <c r="F49" s="51">
        <v>0.55</v>
      </c>
      <c r="G49" s="55">
        <v>0.55</v>
      </c>
      <c r="H49" s="54" t="s">
        <v>49</v>
      </c>
      <c r="I49" s="54" t="s">
        <v>190</v>
      </c>
      <c r="J49" s="51">
        <v>0.17</v>
      </c>
      <c r="K49" s="28" t="s">
        <v>86</v>
      </c>
      <c r="L49" s="28" t="s">
        <v>23</v>
      </c>
    </row>
    <row r="50" s="3" customFormat="1" ht="60" customHeight="1" spans="1:12">
      <c r="A50" s="28">
        <f>SUBTOTAL(3,$B$37:B50)</f>
        <v>14</v>
      </c>
      <c r="B50" s="38" t="s">
        <v>191</v>
      </c>
      <c r="C50" s="36" t="s">
        <v>192</v>
      </c>
      <c r="D50" s="39" t="s">
        <v>193</v>
      </c>
      <c r="E50" s="28" t="s">
        <v>149</v>
      </c>
      <c r="F50" s="51">
        <v>0.5423</v>
      </c>
      <c r="G50" s="55">
        <v>0.33</v>
      </c>
      <c r="H50" s="54" t="s">
        <v>194</v>
      </c>
      <c r="I50" s="54" t="s">
        <v>195</v>
      </c>
      <c r="J50" s="51">
        <v>0.3</v>
      </c>
      <c r="K50" s="28" t="s">
        <v>33</v>
      </c>
      <c r="L50" s="28" t="s">
        <v>34</v>
      </c>
    </row>
    <row r="51" s="3" customFormat="1" ht="87" customHeight="1" spans="1:12">
      <c r="A51" s="28">
        <f>SUBTOTAL(3,$B$37:B51)</f>
        <v>15</v>
      </c>
      <c r="B51" s="38" t="s">
        <v>196</v>
      </c>
      <c r="C51" s="36" t="s">
        <v>197</v>
      </c>
      <c r="D51" s="39" t="s">
        <v>198</v>
      </c>
      <c r="E51" s="28" t="s">
        <v>149</v>
      </c>
      <c r="F51" s="51">
        <v>0.4</v>
      </c>
      <c r="G51" s="55">
        <v>0.3</v>
      </c>
      <c r="H51" s="54" t="s">
        <v>199</v>
      </c>
      <c r="I51" s="54" t="s">
        <v>163</v>
      </c>
      <c r="J51" s="51">
        <v>0.15</v>
      </c>
      <c r="K51" s="28" t="s">
        <v>44</v>
      </c>
      <c r="L51" s="28" t="s">
        <v>34</v>
      </c>
    </row>
    <row r="52" s="3" customFormat="1" ht="87" customHeight="1" spans="1:12">
      <c r="A52" s="28">
        <f>SUBTOTAL(3,$B$37:B52)</f>
        <v>16</v>
      </c>
      <c r="B52" s="38" t="s">
        <v>200</v>
      </c>
      <c r="C52" s="36" t="s">
        <v>201</v>
      </c>
      <c r="D52" s="39" t="s">
        <v>202</v>
      </c>
      <c r="E52" s="28" t="s">
        <v>167</v>
      </c>
      <c r="F52" s="51">
        <v>0.32</v>
      </c>
      <c r="G52" s="55">
        <v>0.25</v>
      </c>
      <c r="H52" s="54" t="s">
        <v>203</v>
      </c>
      <c r="I52" s="54" t="s">
        <v>50</v>
      </c>
      <c r="J52" s="51">
        <v>0.07</v>
      </c>
      <c r="K52" s="28" t="s">
        <v>22</v>
      </c>
      <c r="L52" s="28" t="s">
        <v>34</v>
      </c>
    </row>
    <row r="53" s="3" customFormat="1" ht="108" customHeight="1" spans="1:12">
      <c r="A53" s="28">
        <f>SUBTOTAL(3,$B$37:B53)</f>
        <v>17</v>
      </c>
      <c r="B53" s="38" t="s">
        <v>204</v>
      </c>
      <c r="C53" s="36" t="s">
        <v>205</v>
      </c>
      <c r="D53" s="39" t="s">
        <v>206</v>
      </c>
      <c r="E53" s="28" t="s">
        <v>178</v>
      </c>
      <c r="F53" s="51">
        <v>0.3</v>
      </c>
      <c r="G53" s="55">
        <v>0.3</v>
      </c>
      <c r="H53" s="54">
        <v>44378</v>
      </c>
      <c r="I53" s="54" t="s">
        <v>50</v>
      </c>
      <c r="J53" s="51">
        <v>0.13</v>
      </c>
      <c r="K53" s="28" t="s">
        <v>22</v>
      </c>
      <c r="L53" s="28" t="s">
        <v>34</v>
      </c>
    </row>
    <row r="54" s="3" customFormat="1" ht="94" customHeight="1" spans="1:12">
      <c r="A54" s="28">
        <f>SUBTOTAL(3,$B$37:B54)</f>
        <v>18</v>
      </c>
      <c r="B54" s="38" t="s">
        <v>207</v>
      </c>
      <c r="C54" s="36" t="s">
        <v>208</v>
      </c>
      <c r="D54" s="39" t="s">
        <v>209</v>
      </c>
      <c r="E54" s="28" t="s">
        <v>149</v>
      </c>
      <c r="F54" s="51">
        <v>0.3</v>
      </c>
      <c r="G54" s="55">
        <v>0.23</v>
      </c>
      <c r="H54" s="54" t="s">
        <v>210</v>
      </c>
      <c r="I54" s="54" t="s">
        <v>211</v>
      </c>
      <c r="J54" s="51">
        <v>0.15</v>
      </c>
      <c r="K54" s="28" t="s">
        <v>44</v>
      </c>
      <c r="L54" s="28" t="s">
        <v>34</v>
      </c>
    </row>
    <row r="55" s="3" customFormat="1" ht="90" customHeight="1" spans="1:12">
      <c r="A55" s="28">
        <f>SUBTOTAL(3,$B$37:B55)</f>
        <v>19</v>
      </c>
      <c r="B55" s="38" t="s">
        <v>212</v>
      </c>
      <c r="C55" s="36" t="s">
        <v>213</v>
      </c>
      <c r="D55" s="39" t="s">
        <v>214</v>
      </c>
      <c r="E55" s="28" t="s">
        <v>215</v>
      </c>
      <c r="F55" s="51">
        <v>0.3</v>
      </c>
      <c r="G55" s="55">
        <v>0.15</v>
      </c>
      <c r="H55" s="54">
        <v>43952</v>
      </c>
      <c r="I55" s="54" t="s">
        <v>163</v>
      </c>
      <c r="J55" s="51">
        <v>0.03</v>
      </c>
      <c r="K55" s="28" t="s">
        <v>44</v>
      </c>
      <c r="L55" s="28" t="s">
        <v>34</v>
      </c>
    </row>
    <row r="56" s="3" customFormat="1" ht="124" customHeight="1" spans="1:12">
      <c r="A56" s="28">
        <f>SUBTOTAL(3,$B$37:B56)</f>
        <v>20</v>
      </c>
      <c r="B56" s="38" t="s">
        <v>216</v>
      </c>
      <c r="C56" s="36" t="s">
        <v>217</v>
      </c>
      <c r="D56" s="39" t="s">
        <v>218</v>
      </c>
      <c r="E56" s="28" t="s">
        <v>178</v>
      </c>
      <c r="F56" s="51">
        <v>0.27</v>
      </c>
      <c r="G56" s="55">
        <v>0.22</v>
      </c>
      <c r="H56" s="54" t="s">
        <v>219</v>
      </c>
      <c r="I56" s="54" t="s">
        <v>150</v>
      </c>
      <c r="J56" s="51">
        <v>0.04</v>
      </c>
      <c r="K56" s="28" t="s">
        <v>22</v>
      </c>
      <c r="L56" s="28" t="s">
        <v>34</v>
      </c>
    </row>
    <row r="57" s="3" customFormat="1" ht="147" customHeight="1" spans="1:12">
      <c r="A57" s="28">
        <f>SUBTOTAL(3,$B$37:B57)</f>
        <v>21</v>
      </c>
      <c r="B57" s="38" t="s">
        <v>220</v>
      </c>
      <c r="C57" s="36" t="s">
        <v>221</v>
      </c>
      <c r="D57" s="39" t="s">
        <v>222</v>
      </c>
      <c r="E57" s="28" t="s">
        <v>139</v>
      </c>
      <c r="F57" s="51">
        <v>0.25</v>
      </c>
      <c r="G57" s="55">
        <v>0.25</v>
      </c>
      <c r="H57" s="54" t="s">
        <v>199</v>
      </c>
      <c r="I57" s="54" t="s">
        <v>163</v>
      </c>
      <c r="J57" s="51">
        <v>0.08</v>
      </c>
      <c r="K57" s="28" t="s">
        <v>22</v>
      </c>
      <c r="L57" s="28" t="s">
        <v>29</v>
      </c>
    </row>
    <row r="58" s="3" customFormat="1" ht="78" customHeight="1" spans="1:12">
      <c r="A58" s="28">
        <f>SUBTOTAL(3,$B$37:B58)</f>
        <v>22</v>
      </c>
      <c r="B58" s="38" t="s">
        <v>223</v>
      </c>
      <c r="C58" s="36" t="s">
        <v>224</v>
      </c>
      <c r="D58" s="39" t="s">
        <v>225</v>
      </c>
      <c r="E58" s="28" t="s">
        <v>167</v>
      </c>
      <c r="F58" s="51">
        <v>0.25</v>
      </c>
      <c r="G58" s="55">
        <v>0.2</v>
      </c>
      <c r="H58" s="54" t="s">
        <v>199</v>
      </c>
      <c r="I58" s="54" t="s">
        <v>226</v>
      </c>
      <c r="J58" s="51">
        <v>0.13</v>
      </c>
      <c r="K58" s="28" t="s">
        <v>22</v>
      </c>
      <c r="L58" s="28" t="s">
        <v>29</v>
      </c>
    </row>
    <row r="59" s="3" customFormat="1" ht="87" customHeight="1" spans="1:12">
      <c r="A59" s="28">
        <f>SUBTOTAL(3,$B$37:B59)</f>
        <v>23</v>
      </c>
      <c r="B59" s="38" t="s">
        <v>227</v>
      </c>
      <c r="C59" s="36" t="s">
        <v>228</v>
      </c>
      <c r="D59" s="39" t="s">
        <v>229</v>
      </c>
      <c r="E59" s="28" t="s">
        <v>167</v>
      </c>
      <c r="F59" s="51">
        <v>0.2</v>
      </c>
      <c r="G59" s="55">
        <v>0.18</v>
      </c>
      <c r="H59" s="54" t="s">
        <v>199</v>
      </c>
      <c r="I59" s="54" t="s">
        <v>50</v>
      </c>
      <c r="J59" s="51">
        <v>0.1</v>
      </c>
      <c r="K59" s="28" t="s">
        <v>22</v>
      </c>
      <c r="L59" s="28" t="s">
        <v>34</v>
      </c>
    </row>
    <row r="60" s="3" customFormat="1" ht="138" customHeight="1" spans="1:12">
      <c r="A60" s="28">
        <f>SUBTOTAL(3,$B$37:B60)</f>
        <v>24</v>
      </c>
      <c r="B60" s="38" t="s">
        <v>230</v>
      </c>
      <c r="C60" s="36" t="s">
        <v>231</v>
      </c>
      <c r="D60" s="39" t="s">
        <v>232</v>
      </c>
      <c r="E60" s="28" t="s">
        <v>149</v>
      </c>
      <c r="F60" s="51">
        <v>0.2</v>
      </c>
      <c r="G60" s="55">
        <v>0.15</v>
      </c>
      <c r="H60" s="54" t="s">
        <v>199</v>
      </c>
      <c r="I60" s="54" t="s">
        <v>50</v>
      </c>
      <c r="J60" s="51">
        <v>0.07</v>
      </c>
      <c r="K60" s="28" t="s">
        <v>86</v>
      </c>
      <c r="L60" s="28" t="s">
        <v>23</v>
      </c>
    </row>
    <row r="61" s="3" customFormat="1" ht="108" customHeight="1" spans="1:12">
      <c r="A61" s="28">
        <f>SUBTOTAL(3,$B$37:B61)</f>
        <v>25</v>
      </c>
      <c r="B61" s="38" t="s">
        <v>233</v>
      </c>
      <c r="C61" s="36" t="s">
        <v>234</v>
      </c>
      <c r="D61" s="39" t="s">
        <v>235</v>
      </c>
      <c r="E61" s="28" t="s">
        <v>167</v>
      </c>
      <c r="F61" s="51">
        <v>0.2</v>
      </c>
      <c r="G61" s="55">
        <v>0.15</v>
      </c>
      <c r="H61" s="54" t="s">
        <v>203</v>
      </c>
      <c r="I61" s="54" t="s">
        <v>50</v>
      </c>
      <c r="J61" s="51">
        <v>0.05</v>
      </c>
      <c r="K61" s="28" t="s">
        <v>22</v>
      </c>
      <c r="L61" s="28" t="s">
        <v>29</v>
      </c>
    </row>
    <row r="62" s="3" customFormat="1" ht="105" customHeight="1" spans="1:12">
      <c r="A62" s="28">
        <f>SUBTOTAL(3,$B$37:B62)</f>
        <v>26</v>
      </c>
      <c r="B62" s="38" t="s">
        <v>236</v>
      </c>
      <c r="C62" s="36" t="s">
        <v>237</v>
      </c>
      <c r="D62" s="39" t="s">
        <v>238</v>
      </c>
      <c r="E62" s="28" t="s">
        <v>167</v>
      </c>
      <c r="F62" s="51">
        <v>0.2</v>
      </c>
      <c r="G62" s="55">
        <v>0.12</v>
      </c>
      <c r="H62" s="54" t="s">
        <v>150</v>
      </c>
      <c r="I62" s="54" t="s">
        <v>163</v>
      </c>
      <c r="J62" s="51">
        <v>0.17</v>
      </c>
      <c r="K62" s="28" t="s">
        <v>22</v>
      </c>
      <c r="L62" s="28" t="s">
        <v>23</v>
      </c>
    </row>
    <row r="63" s="3" customFormat="1" ht="147" customHeight="1" spans="1:12">
      <c r="A63" s="28">
        <f>SUBTOTAL(3,$B$37:B63)</f>
        <v>27</v>
      </c>
      <c r="B63" s="38" t="s">
        <v>239</v>
      </c>
      <c r="C63" s="36" t="s">
        <v>240</v>
      </c>
      <c r="D63" s="39" t="s">
        <v>241</v>
      </c>
      <c r="E63" s="28" t="s">
        <v>167</v>
      </c>
      <c r="F63" s="51">
        <v>0.12</v>
      </c>
      <c r="G63" s="55">
        <v>0.1</v>
      </c>
      <c r="H63" s="54" t="s">
        <v>242</v>
      </c>
      <c r="I63" s="54" t="s">
        <v>163</v>
      </c>
      <c r="J63" s="51">
        <v>0.0485</v>
      </c>
      <c r="K63" s="28" t="s">
        <v>56</v>
      </c>
      <c r="L63" s="28" t="s">
        <v>34</v>
      </c>
    </row>
    <row r="64" s="3" customFormat="1" ht="117" customHeight="1" spans="1:12">
      <c r="A64" s="28">
        <f>SUBTOTAL(3,$B$37:B64)</f>
        <v>28</v>
      </c>
      <c r="B64" s="38" t="s">
        <v>243</v>
      </c>
      <c r="C64" s="36" t="s">
        <v>244</v>
      </c>
      <c r="D64" s="39" t="s">
        <v>245</v>
      </c>
      <c r="E64" s="28" t="s">
        <v>178</v>
      </c>
      <c r="F64" s="51">
        <v>0.12</v>
      </c>
      <c r="G64" s="55">
        <v>0.098</v>
      </c>
      <c r="H64" s="54">
        <v>44317</v>
      </c>
      <c r="I64" s="54" t="s">
        <v>163</v>
      </c>
      <c r="J64" s="51">
        <v>0.04</v>
      </c>
      <c r="K64" s="28" t="s">
        <v>86</v>
      </c>
      <c r="L64" s="28" t="s">
        <v>34</v>
      </c>
    </row>
    <row r="65" s="3" customFormat="1" ht="114" customHeight="1" spans="1:12">
      <c r="A65" s="28">
        <f>SUBTOTAL(3,$B$37:B65)</f>
        <v>29</v>
      </c>
      <c r="B65" s="38" t="s">
        <v>246</v>
      </c>
      <c r="C65" s="36" t="s">
        <v>247</v>
      </c>
      <c r="D65" s="39" t="s">
        <v>248</v>
      </c>
      <c r="E65" s="28" t="s">
        <v>139</v>
      </c>
      <c r="F65" s="51">
        <v>0.12</v>
      </c>
      <c r="G65" s="55">
        <v>0.07</v>
      </c>
      <c r="H65" s="54" t="s">
        <v>249</v>
      </c>
      <c r="I65" s="54" t="s">
        <v>163</v>
      </c>
      <c r="J65" s="51">
        <v>0.05</v>
      </c>
      <c r="K65" s="28" t="s">
        <v>22</v>
      </c>
      <c r="L65" s="28" t="s">
        <v>34</v>
      </c>
    </row>
    <row r="66" s="3" customFormat="1" ht="60" customHeight="1" spans="1:12">
      <c r="A66" s="28">
        <f>SUBTOTAL(3,$B$37:B66)</f>
        <v>30</v>
      </c>
      <c r="B66" s="38" t="s">
        <v>250</v>
      </c>
      <c r="C66" s="36" t="s">
        <v>251</v>
      </c>
      <c r="D66" s="39" t="s">
        <v>252</v>
      </c>
      <c r="E66" s="28" t="s">
        <v>162</v>
      </c>
      <c r="F66" s="51">
        <v>0.1</v>
      </c>
      <c r="G66" s="55">
        <v>0.08</v>
      </c>
      <c r="H66" s="54" t="s">
        <v>253</v>
      </c>
      <c r="I66" s="54" t="s">
        <v>194</v>
      </c>
      <c r="J66" s="51">
        <v>0.01</v>
      </c>
      <c r="K66" s="28" t="s">
        <v>51</v>
      </c>
      <c r="L66" s="28" t="s">
        <v>23</v>
      </c>
    </row>
    <row r="67" s="3" customFormat="1" ht="113" customHeight="1" spans="1:12">
      <c r="A67" s="28">
        <f>SUBTOTAL(3,$B$37:B67)</f>
        <v>31</v>
      </c>
      <c r="B67" s="38" t="s">
        <v>254</v>
      </c>
      <c r="C67" s="36" t="s">
        <v>255</v>
      </c>
      <c r="D67" s="39" t="s">
        <v>256</v>
      </c>
      <c r="E67" s="28" t="s">
        <v>149</v>
      </c>
      <c r="F67" s="51">
        <v>0.08</v>
      </c>
      <c r="G67" s="55">
        <v>0.08</v>
      </c>
      <c r="H67" s="54" t="s">
        <v>194</v>
      </c>
      <c r="I67" s="54" t="s">
        <v>163</v>
      </c>
      <c r="J67" s="51">
        <v>0.08</v>
      </c>
      <c r="K67" s="28" t="s">
        <v>22</v>
      </c>
      <c r="L67" s="28" t="s">
        <v>34</v>
      </c>
    </row>
    <row r="68" s="3" customFormat="1" ht="117" customHeight="1" spans="1:12">
      <c r="A68" s="28">
        <f>SUBTOTAL(3,$B$37:B68)</f>
        <v>32</v>
      </c>
      <c r="B68" s="38" t="s">
        <v>257</v>
      </c>
      <c r="C68" s="36" t="s">
        <v>258</v>
      </c>
      <c r="D68" s="39" t="s">
        <v>259</v>
      </c>
      <c r="E68" s="28" t="s">
        <v>260</v>
      </c>
      <c r="F68" s="51">
        <v>0.08</v>
      </c>
      <c r="G68" s="55">
        <v>0.08</v>
      </c>
      <c r="H68" s="54">
        <v>44562</v>
      </c>
      <c r="I68" s="54" t="s">
        <v>163</v>
      </c>
      <c r="J68" s="51">
        <v>0.05</v>
      </c>
      <c r="K68" s="28" t="s">
        <v>22</v>
      </c>
      <c r="L68" s="28" t="s">
        <v>34</v>
      </c>
    </row>
    <row r="69" s="3" customFormat="1" ht="125" customHeight="1" spans="1:12">
      <c r="A69" s="28">
        <f>SUBTOTAL(3,$B$37:B69)</f>
        <v>33</v>
      </c>
      <c r="B69" s="38" t="s">
        <v>261</v>
      </c>
      <c r="C69" s="36" t="s">
        <v>262</v>
      </c>
      <c r="D69" s="39" t="s">
        <v>263</v>
      </c>
      <c r="E69" s="28" t="s">
        <v>264</v>
      </c>
      <c r="F69" s="51">
        <v>10.99</v>
      </c>
      <c r="G69" s="55">
        <v>10.38</v>
      </c>
      <c r="H69" s="54">
        <v>44562</v>
      </c>
      <c r="I69" s="54" t="s">
        <v>163</v>
      </c>
      <c r="J69" s="51">
        <v>8</v>
      </c>
      <c r="K69" s="28" t="s">
        <v>22</v>
      </c>
      <c r="L69" s="28" t="s">
        <v>29</v>
      </c>
    </row>
    <row r="70" s="3" customFormat="1" ht="88" customHeight="1" spans="1:12">
      <c r="A70" s="28">
        <f>SUBTOTAL(3,$B$37:B70)</f>
        <v>34</v>
      </c>
      <c r="B70" s="38" t="s">
        <v>261</v>
      </c>
      <c r="C70" s="36" t="s">
        <v>265</v>
      </c>
      <c r="D70" s="39" t="s">
        <v>266</v>
      </c>
      <c r="E70" s="28" t="s">
        <v>264</v>
      </c>
      <c r="F70" s="51">
        <v>6.1</v>
      </c>
      <c r="G70" s="55">
        <v>2.4</v>
      </c>
      <c r="H70" s="54">
        <v>44866</v>
      </c>
      <c r="I70" s="54">
        <v>45444</v>
      </c>
      <c r="J70" s="51">
        <v>3.9</v>
      </c>
      <c r="K70" s="28" t="s">
        <v>22</v>
      </c>
      <c r="L70" s="28" t="s">
        <v>23</v>
      </c>
    </row>
    <row r="71" s="3" customFormat="1" ht="127" customHeight="1" spans="1:12">
      <c r="A71" s="28">
        <f>SUBTOTAL(3,$B$37:B71)</f>
        <v>35</v>
      </c>
      <c r="B71" s="38" t="s">
        <v>267</v>
      </c>
      <c r="C71" s="36" t="s">
        <v>268</v>
      </c>
      <c r="D71" s="39" t="s">
        <v>269</v>
      </c>
      <c r="E71" s="28" t="s">
        <v>270</v>
      </c>
      <c r="F71" s="51">
        <v>5.0048</v>
      </c>
      <c r="G71" s="55">
        <v>3.172797</v>
      </c>
      <c r="H71" s="54" t="s">
        <v>49</v>
      </c>
      <c r="I71" s="54">
        <v>45261</v>
      </c>
      <c r="J71" s="51">
        <v>2</v>
      </c>
      <c r="K71" s="28" t="s">
        <v>22</v>
      </c>
      <c r="L71" s="28" t="s">
        <v>23</v>
      </c>
    </row>
    <row r="72" s="3" customFormat="1" ht="137" customHeight="1" spans="1:12">
      <c r="A72" s="28">
        <f>SUBTOTAL(3,$B$37:B72)</f>
        <v>36</v>
      </c>
      <c r="B72" s="38" t="s">
        <v>271</v>
      </c>
      <c r="C72" s="36" t="s">
        <v>272</v>
      </c>
      <c r="D72" s="39" t="s">
        <v>273</v>
      </c>
      <c r="E72" s="28" t="s">
        <v>274</v>
      </c>
      <c r="F72" s="51">
        <v>4.0541</v>
      </c>
      <c r="G72" s="55">
        <v>4.0541</v>
      </c>
      <c r="H72" s="54">
        <v>44896</v>
      </c>
      <c r="I72" s="54">
        <v>46751</v>
      </c>
      <c r="J72" s="51">
        <v>1.3</v>
      </c>
      <c r="K72" s="28" t="s">
        <v>86</v>
      </c>
      <c r="L72" s="28" t="s">
        <v>29</v>
      </c>
    </row>
    <row r="73" s="3" customFormat="1" ht="75" customHeight="1" spans="1:12">
      <c r="A73" s="28">
        <f>SUBTOTAL(3,$B$37:B73)</f>
        <v>37</v>
      </c>
      <c r="B73" s="38" t="s">
        <v>275</v>
      </c>
      <c r="C73" s="36" t="s">
        <v>276</v>
      </c>
      <c r="D73" s="39" t="s">
        <v>277</v>
      </c>
      <c r="E73" s="28" t="s">
        <v>278</v>
      </c>
      <c r="F73" s="51">
        <v>4</v>
      </c>
      <c r="G73" s="55">
        <v>2.5</v>
      </c>
      <c r="H73" s="54" t="s">
        <v>50</v>
      </c>
      <c r="I73" s="54" t="s">
        <v>145</v>
      </c>
      <c r="J73" s="51">
        <v>0.5</v>
      </c>
      <c r="K73" s="28" t="s">
        <v>86</v>
      </c>
      <c r="L73" s="28" t="s">
        <v>23</v>
      </c>
    </row>
    <row r="74" s="3" customFormat="1" ht="103" customHeight="1" spans="1:12">
      <c r="A74" s="28">
        <f>SUBTOTAL(3,$B$37:B74)</f>
        <v>38</v>
      </c>
      <c r="B74" s="38" t="s">
        <v>261</v>
      </c>
      <c r="C74" s="36" t="s">
        <v>279</v>
      </c>
      <c r="D74" s="39" t="s">
        <v>280</v>
      </c>
      <c r="E74" s="28" t="s">
        <v>264</v>
      </c>
      <c r="F74" s="51">
        <v>2.8</v>
      </c>
      <c r="G74" s="55">
        <v>1.4</v>
      </c>
      <c r="H74" s="54">
        <v>44866</v>
      </c>
      <c r="I74" s="54">
        <v>45536</v>
      </c>
      <c r="J74" s="51">
        <v>0.5</v>
      </c>
      <c r="K74" s="28" t="s">
        <v>22</v>
      </c>
      <c r="L74" s="28" t="s">
        <v>23</v>
      </c>
    </row>
    <row r="75" s="3" customFormat="1" ht="141" customHeight="1" spans="1:12">
      <c r="A75" s="28">
        <f>SUBTOTAL(3,$B$37:B75)</f>
        <v>39</v>
      </c>
      <c r="B75" s="38" t="s">
        <v>281</v>
      </c>
      <c r="C75" s="36" t="s">
        <v>282</v>
      </c>
      <c r="D75" s="39" t="s">
        <v>283</v>
      </c>
      <c r="E75" s="28" t="s">
        <v>284</v>
      </c>
      <c r="F75" s="51">
        <v>2</v>
      </c>
      <c r="G75" s="55">
        <v>1.5</v>
      </c>
      <c r="H75" s="54" t="s">
        <v>210</v>
      </c>
      <c r="I75" s="54" t="s">
        <v>145</v>
      </c>
      <c r="J75" s="51">
        <v>0.82</v>
      </c>
      <c r="K75" s="28" t="s">
        <v>86</v>
      </c>
      <c r="L75" s="28" t="s">
        <v>34</v>
      </c>
    </row>
    <row r="76" s="3" customFormat="1" ht="91" customHeight="1" spans="1:12">
      <c r="A76" s="28">
        <f>SUBTOTAL(3,$B$37:B76)</f>
        <v>40</v>
      </c>
      <c r="B76" s="38" t="s">
        <v>261</v>
      </c>
      <c r="C76" s="36" t="s">
        <v>285</v>
      </c>
      <c r="D76" s="39" t="s">
        <v>286</v>
      </c>
      <c r="E76" s="28" t="s">
        <v>264</v>
      </c>
      <c r="F76" s="51">
        <v>1.38</v>
      </c>
      <c r="G76" s="55">
        <v>0.6</v>
      </c>
      <c r="H76" s="54">
        <v>44927</v>
      </c>
      <c r="I76" s="54">
        <v>45261</v>
      </c>
      <c r="J76" s="51">
        <v>0.5</v>
      </c>
      <c r="K76" s="28" t="s">
        <v>22</v>
      </c>
      <c r="L76" s="28" t="s">
        <v>23</v>
      </c>
    </row>
    <row r="77" s="3" customFormat="1" ht="99" customHeight="1" spans="1:12">
      <c r="A77" s="28">
        <f>SUBTOTAL(3,$B$37:B77)</f>
        <v>41</v>
      </c>
      <c r="B77" s="38" t="s">
        <v>287</v>
      </c>
      <c r="C77" s="36" t="s">
        <v>288</v>
      </c>
      <c r="D77" s="39" t="s">
        <v>289</v>
      </c>
      <c r="E77" s="28" t="s">
        <v>274</v>
      </c>
      <c r="F77" s="51">
        <v>1.3</v>
      </c>
      <c r="G77" s="55">
        <v>1.1</v>
      </c>
      <c r="H77" s="54" t="s">
        <v>290</v>
      </c>
      <c r="I77" s="54" t="s">
        <v>163</v>
      </c>
      <c r="J77" s="51">
        <v>1</v>
      </c>
      <c r="K77" s="28" t="s">
        <v>39</v>
      </c>
      <c r="L77" s="28" t="s">
        <v>29</v>
      </c>
    </row>
    <row r="78" s="3" customFormat="1" ht="111" customHeight="1" spans="1:12">
      <c r="A78" s="28">
        <f>SUBTOTAL(3,$B$37:B78)</f>
        <v>42</v>
      </c>
      <c r="B78" s="38" t="s">
        <v>291</v>
      </c>
      <c r="C78" s="36" t="s">
        <v>292</v>
      </c>
      <c r="D78" s="39" t="s">
        <v>293</v>
      </c>
      <c r="E78" s="28" t="s">
        <v>294</v>
      </c>
      <c r="F78" s="51">
        <v>1.5</v>
      </c>
      <c r="G78" s="55">
        <v>1.1</v>
      </c>
      <c r="H78" s="54" t="s">
        <v>150</v>
      </c>
      <c r="I78" s="54" t="s">
        <v>145</v>
      </c>
      <c r="J78" s="51">
        <v>0.7</v>
      </c>
      <c r="K78" s="28" t="s">
        <v>44</v>
      </c>
      <c r="L78" s="28" t="s">
        <v>29</v>
      </c>
    </row>
    <row r="79" s="8" customFormat="1" ht="30" customHeight="1" spans="1:12">
      <c r="A79" s="25" t="s">
        <v>295</v>
      </c>
      <c r="B79" s="40" t="s">
        <v>296</v>
      </c>
      <c r="C79" s="26">
        <f>SUBTOTAL(3,B80:B103)</f>
        <v>24</v>
      </c>
      <c r="D79" s="41"/>
      <c r="E79" s="25"/>
      <c r="F79" s="49">
        <f>SUBTOTAL(9,F80:F103)</f>
        <v>134.05</v>
      </c>
      <c r="G79" s="49">
        <f>SUBTOTAL(9,G80:G103)</f>
        <v>98.69</v>
      </c>
      <c r="H79" s="50"/>
      <c r="I79" s="50"/>
      <c r="J79" s="49">
        <f>SUBTOTAL(9,J80:J103)</f>
        <v>7.34</v>
      </c>
      <c r="K79" s="28"/>
      <c r="L79" s="25"/>
    </row>
    <row r="80" s="3" customFormat="1" ht="141" customHeight="1" spans="1:12">
      <c r="A80" s="28">
        <f>SUBTOTAL(3,$B$80:B80)</f>
        <v>1</v>
      </c>
      <c r="B80" s="38" t="s">
        <v>297</v>
      </c>
      <c r="C80" s="36" t="s">
        <v>298</v>
      </c>
      <c r="D80" s="39" t="s">
        <v>299</v>
      </c>
      <c r="E80" s="28" t="s">
        <v>300</v>
      </c>
      <c r="F80" s="51">
        <v>100</v>
      </c>
      <c r="G80" s="55">
        <v>80</v>
      </c>
      <c r="H80" s="54">
        <v>43497</v>
      </c>
      <c r="I80" s="54" t="s">
        <v>163</v>
      </c>
      <c r="J80" s="51">
        <v>0.1</v>
      </c>
      <c r="K80" s="28" t="s">
        <v>56</v>
      </c>
      <c r="L80" s="28" t="s">
        <v>29</v>
      </c>
    </row>
    <row r="81" s="3" customFormat="1" ht="159" customHeight="1" spans="1:12">
      <c r="A81" s="28">
        <f>SUBTOTAL(3,$B$80:B81)</f>
        <v>2</v>
      </c>
      <c r="B81" s="38" t="s">
        <v>301</v>
      </c>
      <c r="C81" s="36" t="s">
        <v>302</v>
      </c>
      <c r="D81" s="39" t="s">
        <v>303</v>
      </c>
      <c r="E81" s="28" t="s">
        <v>304</v>
      </c>
      <c r="F81" s="51">
        <v>9</v>
      </c>
      <c r="G81" s="55">
        <v>0.05</v>
      </c>
      <c r="H81" s="54" t="s">
        <v>49</v>
      </c>
      <c r="I81" s="54" t="s">
        <v>226</v>
      </c>
      <c r="J81" s="51">
        <v>0.08</v>
      </c>
      <c r="K81" s="28" t="s">
        <v>121</v>
      </c>
      <c r="L81" s="28" t="s">
        <v>29</v>
      </c>
    </row>
    <row r="82" s="3" customFormat="1" ht="111" customHeight="1" spans="1:12">
      <c r="A82" s="28">
        <f>SUBTOTAL(3,$B$80:B82)</f>
        <v>3</v>
      </c>
      <c r="B82" s="38" t="s">
        <v>305</v>
      </c>
      <c r="C82" s="36" t="s">
        <v>306</v>
      </c>
      <c r="D82" s="39" t="s">
        <v>307</v>
      </c>
      <c r="E82" s="28" t="s">
        <v>308</v>
      </c>
      <c r="F82" s="51">
        <v>3.5</v>
      </c>
      <c r="G82" s="55">
        <v>2.9</v>
      </c>
      <c r="H82" s="54" t="s">
        <v>309</v>
      </c>
      <c r="I82" s="54">
        <v>44986</v>
      </c>
      <c r="J82" s="51">
        <v>0.1</v>
      </c>
      <c r="K82" s="28" t="s">
        <v>111</v>
      </c>
      <c r="L82" s="28" t="s">
        <v>23</v>
      </c>
    </row>
    <row r="83" s="3" customFormat="1" ht="124" customHeight="1" spans="1:12">
      <c r="A83" s="28">
        <f>SUBTOTAL(3,$B$80:B83)</f>
        <v>4</v>
      </c>
      <c r="B83" s="38" t="s">
        <v>310</v>
      </c>
      <c r="C83" s="36" t="s">
        <v>311</v>
      </c>
      <c r="D83" s="39" t="s">
        <v>312</v>
      </c>
      <c r="E83" s="28" t="s">
        <v>308</v>
      </c>
      <c r="F83" s="51">
        <v>3</v>
      </c>
      <c r="G83" s="55">
        <v>2.8</v>
      </c>
      <c r="H83" s="54" t="s">
        <v>313</v>
      </c>
      <c r="I83" s="54" t="s">
        <v>190</v>
      </c>
      <c r="J83" s="51">
        <v>0.9</v>
      </c>
      <c r="K83" s="28" t="s">
        <v>121</v>
      </c>
      <c r="L83" s="28" t="s">
        <v>29</v>
      </c>
    </row>
    <row r="84" s="3" customFormat="1" ht="83" customHeight="1" spans="1:12">
      <c r="A84" s="28">
        <f>SUBTOTAL(3,$B$80:B84)</f>
        <v>5</v>
      </c>
      <c r="B84" s="38" t="s">
        <v>314</v>
      </c>
      <c r="C84" s="36" t="s">
        <v>315</v>
      </c>
      <c r="D84" s="39" t="s">
        <v>316</v>
      </c>
      <c r="E84" s="28" t="s">
        <v>317</v>
      </c>
      <c r="F84" s="51">
        <v>3</v>
      </c>
      <c r="G84" s="55">
        <v>2</v>
      </c>
      <c r="H84" s="54">
        <v>44256</v>
      </c>
      <c r="I84" s="54" t="s">
        <v>163</v>
      </c>
      <c r="J84" s="51">
        <v>0.4</v>
      </c>
      <c r="K84" s="28" t="s">
        <v>56</v>
      </c>
      <c r="L84" s="28" t="s">
        <v>34</v>
      </c>
    </row>
    <row r="85" s="3" customFormat="1" ht="94" customHeight="1" spans="1:12">
      <c r="A85" s="28">
        <f>SUBTOTAL(3,$B$80:B85)</f>
        <v>6</v>
      </c>
      <c r="B85" s="38" t="s">
        <v>318</v>
      </c>
      <c r="C85" s="36" t="s">
        <v>319</v>
      </c>
      <c r="D85" s="39" t="s">
        <v>320</v>
      </c>
      <c r="E85" s="28" t="s">
        <v>321</v>
      </c>
      <c r="F85" s="51">
        <v>2.47</v>
      </c>
      <c r="G85" s="55">
        <v>2.47</v>
      </c>
      <c r="H85" s="54" t="s">
        <v>322</v>
      </c>
      <c r="I85" s="54">
        <v>45139</v>
      </c>
      <c r="J85" s="51">
        <v>2.2</v>
      </c>
      <c r="K85" s="28" t="s">
        <v>33</v>
      </c>
      <c r="L85" s="28" t="s">
        <v>34</v>
      </c>
    </row>
    <row r="86" s="3" customFormat="1" ht="133" customHeight="1" spans="1:12">
      <c r="A86" s="28">
        <f>SUBTOTAL(3,$B$80:B86)</f>
        <v>7</v>
      </c>
      <c r="B86" s="38" t="s">
        <v>323</v>
      </c>
      <c r="C86" s="36" t="s">
        <v>324</v>
      </c>
      <c r="D86" s="39" t="s">
        <v>325</v>
      </c>
      <c r="E86" s="28" t="s">
        <v>326</v>
      </c>
      <c r="F86" s="51">
        <v>2.2</v>
      </c>
      <c r="G86" s="55">
        <v>1.6</v>
      </c>
      <c r="H86" s="54" t="s">
        <v>290</v>
      </c>
      <c r="I86" s="54" t="s">
        <v>190</v>
      </c>
      <c r="J86" s="51">
        <v>0.5</v>
      </c>
      <c r="K86" s="28" t="s">
        <v>121</v>
      </c>
      <c r="L86" s="28" t="s">
        <v>29</v>
      </c>
    </row>
    <row r="87" s="3" customFormat="1" ht="142" customHeight="1" spans="1:12">
      <c r="A87" s="28">
        <f>SUBTOTAL(3,$B$80:B87)</f>
        <v>8</v>
      </c>
      <c r="B87" s="38" t="s">
        <v>327</v>
      </c>
      <c r="C87" s="36" t="s">
        <v>328</v>
      </c>
      <c r="D87" s="39" t="s">
        <v>329</v>
      </c>
      <c r="E87" s="28" t="s">
        <v>308</v>
      </c>
      <c r="F87" s="51">
        <v>2</v>
      </c>
      <c r="G87" s="55">
        <v>0.46</v>
      </c>
      <c r="H87" s="54" t="s">
        <v>49</v>
      </c>
      <c r="I87" s="54" t="s">
        <v>145</v>
      </c>
      <c r="J87" s="51">
        <v>0.29</v>
      </c>
      <c r="K87" s="28" t="s">
        <v>51</v>
      </c>
      <c r="L87" s="28" t="s">
        <v>34</v>
      </c>
    </row>
    <row r="88" s="3" customFormat="1" ht="141" customHeight="1" spans="1:12">
      <c r="A88" s="28">
        <f>SUBTOTAL(3,$B$80:B88)</f>
        <v>9</v>
      </c>
      <c r="B88" s="38" t="s">
        <v>330</v>
      </c>
      <c r="C88" s="36" t="s">
        <v>331</v>
      </c>
      <c r="D88" s="39" t="s">
        <v>332</v>
      </c>
      <c r="E88" s="28" t="s">
        <v>333</v>
      </c>
      <c r="F88" s="51">
        <v>1.6</v>
      </c>
      <c r="G88" s="55">
        <v>1.3</v>
      </c>
      <c r="H88" s="54">
        <v>44228</v>
      </c>
      <c r="I88" s="54" t="s">
        <v>163</v>
      </c>
      <c r="J88" s="51">
        <v>0.3</v>
      </c>
      <c r="K88" s="28" t="s">
        <v>39</v>
      </c>
      <c r="L88" s="28" t="s">
        <v>34</v>
      </c>
    </row>
    <row r="89" s="3" customFormat="1" ht="152" customHeight="1" spans="1:12">
      <c r="A89" s="28">
        <f>SUBTOTAL(3,$B$80:B89)</f>
        <v>10</v>
      </c>
      <c r="B89" s="38" t="s">
        <v>334</v>
      </c>
      <c r="C89" s="36" t="s">
        <v>335</v>
      </c>
      <c r="D89" s="39" t="s">
        <v>336</v>
      </c>
      <c r="E89" s="28" t="s">
        <v>308</v>
      </c>
      <c r="F89" s="51">
        <v>1.2</v>
      </c>
      <c r="G89" s="55">
        <v>0.72</v>
      </c>
      <c r="H89" s="54">
        <v>44562</v>
      </c>
      <c r="I89" s="54">
        <v>45444</v>
      </c>
      <c r="J89" s="51">
        <v>0.2</v>
      </c>
      <c r="K89" s="28" t="s">
        <v>44</v>
      </c>
      <c r="L89" s="28" t="s">
        <v>34</v>
      </c>
    </row>
    <row r="90" s="3" customFormat="1" ht="79" customHeight="1" spans="1:12">
      <c r="A90" s="28">
        <f>SUBTOTAL(3,$B$80:B90)</f>
        <v>11</v>
      </c>
      <c r="B90" s="38" t="s">
        <v>337</v>
      </c>
      <c r="C90" s="36" t="s">
        <v>338</v>
      </c>
      <c r="D90" s="39" t="s">
        <v>339</v>
      </c>
      <c r="E90" s="28" t="s">
        <v>333</v>
      </c>
      <c r="F90" s="51">
        <v>1</v>
      </c>
      <c r="G90" s="55">
        <v>0.7</v>
      </c>
      <c r="H90" s="54">
        <v>44287</v>
      </c>
      <c r="I90" s="54" t="s">
        <v>163</v>
      </c>
      <c r="J90" s="51">
        <v>0.1</v>
      </c>
      <c r="K90" s="28" t="s">
        <v>39</v>
      </c>
      <c r="L90" s="28" t="s">
        <v>23</v>
      </c>
    </row>
    <row r="91" s="3" customFormat="1" ht="76" customHeight="1" spans="1:12">
      <c r="A91" s="28">
        <f>SUBTOTAL(3,$B$80:B91)</f>
        <v>12</v>
      </c>
      <c r="B91" s="38" t="s">
        <v>340</v>
      </c>
      <c r="C91" s="36" t="s">
        <v>341</v>
      </c>
      <c r="D91" s="39" t="s">
        <v>342</v>
      </c>
      <c r="E91" s="28" t="s">
        <v>343</v>
      </c>
      <c r="F91" s="51">
        <v>0.9</v>
      </c>
      <c r="G91" s="55">
        <v>0.9</v>
      </c>
      <c r="H91" s="54" t="s">
        <v>309</v>
      </c>
      <c r="I91" s="54" t="s">
        <v>163</v>
      </c>
      <c r="J91" s="51">
        <v>0.1</v>
      </c>
      <c r="K91" s="28" t="s">
        <v>71</v>
      </c>
      <c r="L91" s="28" t="s">
        <v>29</v>
      </c>
    </row>
    <row r="92" s="3" customFormat="1" ht="167" customHeight="1" spans="1:12">
      <c r="A92" s="28">
        <f>SUBTOTAL(3,$B$80:B92)</f>
        <v>13</v>
      </c>
      <c r="B92" s="38" t="s">
        <v>344</v>
      </c>
      <c r="C92" s="36" t="s">
        <v>345</v>
      </c>
      <c r="D92" s="39" t="s">
        <v>346</v>
      </c>
      <c r="E92" s="28" t="s">
        <v>347</v>
      </c>
      <c r="F92" s="51">
        <v>0.87</v>
      </c>
      <c r="G92" s="55">
        <v>0.58</v>
      </c>
      <c r="H92" s="54">
        <v>44562</v>
      </c>
      <c r="I92" s="54" t="s">
        <v>163</v>
      </c>
      <c r="J92" s="51">
        <v>0.64</v>
      </c>
      <c r="K92" s="28" t="s">
        <v>121</v>
      </c>
      <c r="L92" s="28" t="s">
        <v>34</v>
      </c>
    </row>
    <row r="93" s="3" customFormat="1" ht="118" customHeight="1" spans="1:12">
      <c r="A93" s="28">
        <f>SUBTOTAL(3,$B$80:B93)</f>
        <v>14</v>
      </c>
      <c r="B93" s="38" t="s">
        <v>348</v>
      </c>
      <c r="C93" s="36" t="s">
        <v>349</v>
      </c>
      <c r="D93" s="39" t="s">
        <v>350</v>
      </c>
      <c r="E93" s="28" t="s">
        <v>351</v>
      </c>
      <c r="F93" s="51">
        <v>0.8</v>
      </c>
      <c r="G93" s="55">
        <v>0.6</v>
      </c>
      <c r="H93" s="54">
        <v>44743</v>
      </c>
      <c r="I93" s="54">
        <v>45474</v>
      </c>
      <c r="J93" s="51">
        <v>0.15</v>
      </c>
      <c r="K93" s="28" t="s">
        <v>121</v>
      </c>
      <c r="L93" s="28" t="s">
        <v>34</v>
      </c>
    </row>
    <row r="94" s="3" customFormat="1" ht="158" customHeight="1" spans="1:12">
      <c r="A94" s="28">
        <f>SUBTOTAL(3,$B$80:B94)</f>
        <v>15</v>
      </c>
      <c r="B94" s="38" t="s">
        <v>352</v>
      </c>
      <c r="C94" s="36" t="s">
        <v>353</v>
      </c>
      <c r="D94" s="39" t="s">
        <v>354</v>
      </c>
      <c r="E94" s="28" t="s">
        <v>355</v>
      </c>
      <c r="F94" s="51">
        <v>0.6</v>
      </c>
      <c r="G94" s="55">
        <v>0.42</v>
      </c>
      <c r="H94" s="54">
        <v>44621</v>
      </c>
      <c r="I94" s="54" t="s">
        <v>145</v>
      </c>
      <c r="J94" s="51">
        <v>0.24</v>
      </c>
      <c r="K94" s="28" t="s">
        <v>39</v>
      </c>
      <c r="L94" s="28" t="s">
        <v>23</v>
      </c>
    </row>
    <row r="95" s="3" customFormat="1" ht="159" customHeight="1" spans="1:12">
      <c r="A95" s="28">
        <f>SUBTOTAL(3,$B$80:B95)</f>
        <v>16</v>
      </c>
      <c r="B95" s="38" t="s">
        <v>356</v>
      </c>
      <c r="C95" s="36" t="s">
        <v>357</v>
      </c>
      <c r="D95" s="39" t="s">
        <v>358</v>
      </c>
      <c r="E95" s="28" t="s">
        <v>359</v>
      </c>
      <c r="F95" s="51">
        <v>0.5</v>
      </c>
      <c r="G95" s="55">
        <v>0.2</v>
      </c>
      <c r="H95" s="54">
        <v>44713</v>
      </c>
      <c r="I95" s="54">
        <v>45078</v>
      </c>
      <c r="J95" s="51">
        <v>0.32</v>
      </c>
      <c r="K95" s="28" t="s">
        <v>44</v>
      </c>
      <c r="L95" s="28" t="s">
        <v>34</v>
      </c>
    </row>
    <row r="96" s="3" customFormat="1" ht="120" customHeight="1" spans="1:12">
      <c r="A96" s="28">
        <f>SUBTOTAL(3,$B$80:B96)</f>
        <v>17</v>
      </c>
      <c r="B96" s="38" t="s">
        <v>360</v>
      </c>
      <c r="C96" s="36" t="s">
        <v>361</v>
      </c>
      <c r="D96" s="39" t="s">
        <v>362</v>
      </c>
      <c r="E96" s="28" t="s">
        <v>326</v>
      </c>
      <c r="F96" s="51">
        <v>0.4</v>
      </c>
      <c r="G96" s="55">
        <v>0.28</v>
      </c>
      <c r="H96" s="54">
        <v>43983</v>
      </c>
      <c r="I96" s="54">
        <v>45017</v>
      </c>
      <c r="J96" s="51">
        <v>0.08</v>
      </c>
      <c r="K96" s="28" t="s">
        <v>44</v>
      </c>
      <c r="L96" s="28" t="s">
        <v>34</v>
      </c>
    </row>
    <row r="97" s="3" customFormat="1" ht="112" customHeight="1" spans="1:12">
      <c r="A97" s="28">
        <f>SUBTOTAL(3,$B$80:B97)</f>
        <v>18</v>
      </c>
      <c r="B97" s="38" t="s">
        <v>363</v>
      </c>
      <c r="C97" s="36" t="s">
        <v>364</v>
      </c>
      <c r="D97" s="39" t="s">
        <v>365</v>
      </c>
      <c r="E97" s="28" t="s">
        <v>366</v>
      </c>
      <c r="F97" s="51">
        <v>0.22</v>
      </c>
      <c r="G97" s="55">
        <v>0.12</v>
      </c>
      <c r="H97" s="54">
        <v>44713</v>
      </c>
      <c r="I97" s="54" t="s">
        <v>226</v>
      </c>
      <c r="J97" s="51">
        <v>0.22</v>
      </c>
      <c r="K97" s="28" t="s">
        <v>121</v>
      </c>
      <c r="L97" s="28" t="s">
        <v>34</v>
      </c>
    </row>
    <row r="98" s="3" customFormat="1" ht="84" customHeight="1" spans="1:12">
      <c r="A98" s="28">
        <f>SUBTOTAL(3,$B$80:B98)</f>
        <v>19</v>
      </c>
      <c r="B98" s="38" t="s">
        <v>367</v>
      </c>
      <c r="C98" s="36" t="s">
        <v>368</v>
      </c>
      <c r="D98" s="39" t="s">
        <v>369</v>
      </c>
      <c r="E98" s="28" t="s">
        <v>370</v>
      </c>
      <c r="F98" s="51">
        <v>0.2</v>
      </c>
      <c r="G98" s="55">
        <v>0.18</v>
      </c>
      <c r="H98" s="54">
        <v>44713</v>
      </c>
      <c r="I98" s="54">
        <v>45444</v>
      </c>
      <c r="J98" s="51">
        <v>0.1</v>
      </c>
      <c r="K98" s="28" t="s">
        <v>121</v>
      </c>
      <c r="L98" s="28" t="s">
        <v>34</v>
      </c>
    </row>
    <row r="99" s="3" customFormat="1" ht="141" customHeight="1" spans="1:12">
      <c r="A99" s="28">
        <f>SUBTOTAL(3,$B$80:B99)</f>
        <v>20</v>
      </c>
      <c r="B99" s="38" t="s">
        <v>371</v>
      </c>
      <c r="C99" s="36" t="s">
        <v>372</v>
      </c>
      <c r="D99" s="39" t="s">
        <v>373</v>
      </c>
      <c r="E99" s="28" t="s">
        <v>366</v>
      </c>
      <c r="F99" s="51">
        <v>0.15</v>
      </c>
      <c r="G99" s="55">
        <v>0.1</v>
      </c>
      <c r="H99" s="54">
        <v>44197</v>
      </c>
      <c r="I99" s="54" t="s">
        <v>374</v>
      </c>
      <c r="J99" s="51">
        <v>0.04</v>
      </c>
      <c r="K99" s="28" t="s">
        <v>86</v>
      </c>
      <c r="L99" s="28" t="s">
        <v>34</v>
      </c>
    </row>
    <row r="100" s="3" customFormat="1" ht="100" customHeight="1" spans="1:12">
      <c r="A100" s="28">
        <f>SUBTOTAL(3,$B$80:B100)</f>
        <v>21</v>
      </c>
      <c r="B100" s="38" t="s">
        <v>375</v>
      </c>
      <c r="C100" s="36" t="s">
        <v>376</v>
      </c>
      <c r="D100" s="39" t="s">
        <v>377</v>
      </c>
      <c r="E100" s="28" t="s">
        <v>378</v>
      </c>
      <c r="F100" s="51">
        <v>0.13</v>
      </c>
      <c r="G100" s="55">
        <v>0.08</v>
      </c>
      <c r="H100" s="54" t="s">
        <v>379</v>
      </c>
      <c r="I100" s="54" t="s">
        <v>163</v>
      </c>
      <c r="J100" s="51">
        <v>0.13</v>
      </c>
      <c r="K100" s="28" t="s">
        <v>44</v>
      </c>
      <c r="L100" s="28" t="s">
        <v>29</v>
      </c>
    </row>
    <row r="101" s="3" customFormat="1" ht="135" customHeight="1" spans="1:12">
      <c r="A101" s="28">
        <f>SUBTOTAL(3,$B$80:B101)</f>
        <v>22</v>
      </c>
      <c r="B101" s="38" t="s">
        <v>380</v>
      </c>
      <c r="C101" s="36" t="s">
        <v>381</v>
      </c>
      <c r="D101" s="39" t="s">
        <v>382</v>
      </c>
      <c r="E101" s="28" t="s">
        <v>317</v>
      </c>
      <c r="F101" s="51">
        <v>0.12</v>
      </c>
      <c r="G101" s="55">
        <v>0.08</v>
      </c>
      <c r="H101" s="54">
        <v>44317</v>
      </c>
      <c r="I101" s="54">
        <v>45017</v>
      </c>
      <c r="J101" s="51">
        <v>0.08</v>
      </c>
      <c r="K101" s="28" t="s">
        <v>86</v>
      </c>
      <c r="L101" s="28" t="s">
        <v>29</v>
      </c>
    </row>
    <row r="102" s="3" customFormat="1" ht="60" customHeight="1" spans="1:12">
      <c r="A102" s="28">
        <f>SUBTOTAL(3,$B$80:B102)</f>
        <v>23</v>
      </c>
      <c r="B102" s="38" t="s">
        <v>383</v>
      </c>
      <c r="C102" s="36" t="s">
        <v>384</v>
      </c>
      <c r="D102" s="39" t="s">
        <v>385</v>
      </c>
      <c r="E102" s="28" t="s">
        <v>326</v>
      </c>
      <c r="F102" s="51">
        <v>0.1</v>
      </c>
      <c r="G102" s="55">
        <v>0.1</v>
      </c>
      <c r="H102" s="54">
        <v>44562</v>
      </c>
      <c r="I102" s="54" t="s">
        <v>163</v>
      </c>
      <c r="J102" s="51">
        <v>0.03</v>
      </c>
      <c r="K102" s="28" t="s">
        <v>56</v>
      </c>
      <c r="L102" s="28" t="s">
        <v>34</v>
      </c>
    </row>
    <row r="103" s="3" customFormat="1" ht="60" customHeight="1" spans="1:12">
      <c r="A103" s="28">
        <f>SUBTOTAL(3,$B$80:B103)</f>
        <v>24</v>
      </c>
      <c r="B103" s="38" t="s">
        <v>386</v>
      </c>
      <c r="C103" s="36" t="s">
        <v>387</v>
      </c>
      <c r="D103" s="39" t="s">
        <v>388</v>
      </c>
      <c r="E103" s="28" t="s">
        <v>389</v>
      </c>
      <c r="F103" s="51">
        <v>0.09</v>
      </c>
      <c r="G103" s="55">
        <v>0.05</v>
      </c>
      <c r="H103" s="54">
        <v>44621</v>
      </c>
      <c r="I103" s="54" t="s">
        <v>163</v>
      </c>
      <c r="J103" s="51">
        <v>0.04</v>
      </c>
      <c r="K103" s="28" t="s">
        <v>44</v>
      </c>
      <c r="L103" s="28" t="s">
        <v>34</v>
      </c>
    </row>
    <row r="104" s="8" customFormat="1" ht="30" customHeight="1" spans="1:12">
      <c r="A104" s="25" t="s">
        <v>390</v>
      </c>
      <c r="B104" s="40" t="s">
        <v>391</v>
      </c>
      <c r="C104" s="26">
        <f>SUBTOTAL(3,C105:C122)</f>
        <v>18</v>
      </c>
      <c r="D104" s="41"/>
      <c r="E104" s="25"/>
      <c r="F104" s="49">
        <f>SUBTOTAL(9,F105:F122)</f>
        <v>45.66639</v>
      </c>
      <c r="G104" s="49">
        <f>SUBTOTAL(9,G105:G122)</f>
        <v>34.67409</v>
      </c>
      <c r="H104" s="50"/>
      <c r="I104" s="50"/>
      <c r="J104" s="49">
        <f>SUBTOTAL(9,J105:J122)</f>
        <v>13.1825</v>
      </c>
      <c r="K104" s="25"/>
      <c r="L104" s="25"/>
    </row>
    <row r="105" s="3" customFormat="1" ht="60" customHeight="1" spans="1:12">
      <c r="A105" s="28">
        <f>SUBTOTAL(3,$B$105:B105)</f>
        <v>1</v>
      </c>
      <c r="B105" s="28" t="s">
        <v>392</v>
      </c>
      <c r="C105" s="29" t="s">
        <v>393</v>
      </c>
      <c r="D105" s="30" t="s">
        <v>394</v>
      </c>
      <c r="E105" s="28" t="s">
        <v>395</v>
      </c>
      <c r="F105" s="51">
        <v>8</v>
      </c>
      <c r="G105" s="51">
        <v>7.5</v>
      </c>
      <c r="H105" s="54">
        <v>45047</v>
      </c>
      <c r="I105" s="54">
        <v>45778</v>
      </c>
      <c r="J105" s="51">
        <v>2</v>
      </c>
      <c r="K105" s="28" t="s">
        <v>33</v>
      </c>
      <c r="L105" s="28" t="s">
        <v>34</v>
      </c>
    </row>
    <row r="106" s="3" customFormat="1" ht="90" customHeight="1" spans="1:12">
      <c r="A106" s="28">
        <f>SUBTOTAL(3,$B$105:B106)</f>
        <v>2</v>
      </c>
      <c r="B106" s="28" t="s">
        <v>396</v>
      </c>
      <c r="C106" s="29" t="s">
        <v>397</v>
      </c>
      <c r="D106" s="30" t="s">
        <v>398</v>
      </c>
      <c r="E106" s="28" t="s">
        <v>399</v>
      </c>
      <c r="F106" s="51">
        <v>6</v>
      </c>
      <c r="G106" s="51">
        <v>3</v>
      </c>
      <c r="H106" s="54" t="s">
        <v>49</v>
      </c>
      <c r="I106" s="54" t="s">
        <v>145</v>
      </c>
      <c r="J106" s="51">
        <v>1</v>
      </c>
      <c r="K106" s="28" t="s">
        <v>400</v>
      </c>
      <c r="L106" s="31" t="s">
        <v>34</v>
      </c>
    </row>
    <row r="107" s="3" customFormat="1" ht="99" customHeight="1" spans="1:12">
      <c r="A107" s="28">
        <f>SUBTOTAL(3,$B$105:B107)</f>
        <v>3</v>
      </c>
      <c r="B107" s="28" t="s">
        <v>401</v>
      </c>
      <c r="C107" s="29" t="s">
        <v>402</v>
      </c>
      <c r="D107" s="30" t="s">
        <v>403</v>
      </c>
      <c r="E107" s="28" t="s">
        <v>404</v>
      </c>
      <c r="F107" s="51">
        <v>5.8</v>
      </c>
      <c r="G107" s="51">
        <v>5.1</v>
      </c>
      <c r="H107" s="54">
        <v>44105</v>
      </c>
      <c r="I107" s="54">
        <v>45292</v>
      </c>
      <c r="J107" s="51">
        <v>0.8</v>
      </c>
      <c r="K107" s="28" t="s">
        <v>56</v>
      </c>
      <c r="L107" s="28" t="s">
        <v>29</v>
      </c>
    </row>
    <row r="108" s="3" customFormat="1" ht="105" customHeight="1" spans="1:12">
      <c r="A108" s="28">
        <f>SUBTOTAL(3,$B$105:B108)</f>
        <v>4</v>
      </c>
      <c r="B108" s="28" t="s">
        <v>405</v>
      </c>
      <c r="C108" s="29" t="s">
        <v>406</v>
      </c>
      <c r="D108" s="30" t="s">
        <v>407</v>
      </c>
      <c r="E108" s="28" t="s">
        <v>408</v>
      </c>
      <c r="F108" s="51">
        <v>5.3</v>
      </c>
      <c r="G108" s="51">
        <v>4.5187</v>
      </c>
      <c r="H108" s="54">
        <v>43466</v>
      </c>
      <c r="I108" s="54">
        <v>45292</v>
      </c>
      <c r="J108" s="51">
        <v>2</v>
      </c>
      <c r="K108" s="28" t="s">
        <v>56</v>
      </c>
      <c r="L108" s="28" t="s">
        <v>29</v>
      </c>
    </row>
    <row r="109" s="3" customFormat="1" ht="130" customHeight="1" spans="1:12">
      <c r="A109" s="28">
        <f>SUBTOTAL(3,$B$105:B109)</f>
        <v>5</v>
      </c>
      <c r="B109" s="28" t="s">
        <v>409</v>
      </c>
      <c r="C109" s="29" t="s">
        <v>410</v>
      </c>
      <c r="D109" s="30" t="s">
        <v>411</v>
      </c>
      <c r="E109" s="28" t="s">
        <v>395</v>
      </c>
      <c r="F109" s="51">
        <v>3.01539</v>
      </c>
      <c r="G109" s="51">
        <v>2.31539</v>
      </c>
      <c r="H109" s="54">
        <v>44287</v>
      </c>
      <c r="I109" s="54" t="s">
        <v>163</v>
      </c>
      <c r="J109" s="51">
        <v>1.2</v>
      </c>
      <c r="K109" s="28" t="s">
        <v>400</v>
      </c>
      <c r="L109" s="28" t="s">
        <v>29</v>
      </c>
    </row>
    <row r="110" s="3" customFormat="1" ht="108" customHeight="1" spans="1:12">
      <c r="A110" s="28">
        <f>SUBTOTAL(3,$B$105:B110)</f>
        <v>6</v>
      </c>
      <c r="B110" s="28" t="s">
        <v>412</v>
      </c>
      <c r="C110" s="29" t="s">
        <v>413</v>
      </c>
      <c r="D110" s="30" t="s">
        <v>414</v>
      </c>
      <c r="E110" s="28" t="s">
        <v>415</v>
      </c>
      <c r="F110" s="51">
        <v>3</v>
      </c>
      <c r="G110" s="51">
        <v>2.5</v>
      </c>
      <c r="H110" s="54">
        <v>44682</v>
      </c>
      <c r="I110" s="54">
        <v>45078</v>
      </c>
      <c r="J110" s="51">
        <v>1.7</v>
      </c>
      <c r="K110" s="28" t="s">
        <v>33</v>
      </c>
      <c r="L110" s="31" t="s">
        <v>34</v>
      </c>
    </row>
    <row r="111" s="3" customFormat="1" ht="114" customHeight="1" spans="1:12">
      <c r="A111" s="28">
        <f>SUBTOTAL(3,$B$105:B111)</f>
        <v>7</v>
      </c>
      <c r="B111" s="28" t="s">
        <v>416</v>
      </c>
      <c r="C111" s="29" t="s">
        <v>417</v>
      </c>
      <c r="D111" s="30" t="s">
        <v>418</v>
      </c>
      <c r="E111" s="28" t="s">
        <v>399</v>
      </c>
      <c r="F111" s="51">
        <v>2.75</v>
      </c>
      <c r="G111" s="51">
        <v>1.13</v>
      </c>
      <c r="H111" s="54">
        <v>43891</v>
      </c>
      <c r="I111" s="54">
        <v>45444</v>
      </c>
      <c r="J111" s="51">
        <v>0.5451</v>
      </c>
      <c r="K111" s="28" t="s">
        <v>56</v>
      </c>
      <c r="L111" s="28" t="s">
        <v>34</v>
      </c>
    </row>
    <row r="112" s="3" customFormat="1" ht="158" customHeight="1" spans="1:12">
      <c r="A112" s="28">
        <f>SUBTOTAL(3,$B$105:B112)</f>
        <v>8</v>
      </c>
      <c r="B112" s="28" t="s">
        <v>419</v>
      </c>
      <c r="C112" s="29" t="s">
        <v>420</v>
      </c>
      <c r="D112" s="30" t="s">
        <v>421</v>
      </c>
      <c r="E112" s="31" t="s">
        <v>422</v>
      </c>
      <c r="F112" s="51">
        <v>2</v>
      </c>
      <c r="G112" s="51">
        <v>1</v>
      </c>
      <c r="H112" s="54">
        <v>44256</v>
      </c>
      <c r="I112" s="54">
        <v>45047</v>
      </c>
      <c r="J112" s="51">
        <v>0.4</v>
      </c>
      <c r="K112" s="28" t="s">
        <v>423</v>
      </c>
      <c r="L112" s="31" t="s">
        <v>29</v>
      </c>
    </row>
    <row r="113" s="3" customFormat="1" ht="159" customHeight="1" spans="1:12">
      <c r="A113" s="28">
        <f>SUBTOTAL(3,$B$105:B113)</f>
        <v>9</v>
      </c>
      <c r="B113" s="28" t="s">
        <v>424</v>
      </c>
      <c r="C113" s="29" t="s">
        <v>425</v>
      </c>
      <c r="D113" s="30" t="s">
        <v>426</v>
      </c>
      <c r="E113" s="28" t="s">
        <v>404</v>
      </c>
      <c r="F113" s="51">
        <v>1.991</v>
      </c>
      <c r="G113" s="51">
        <v>1.8</v>
      </c>
      <c r="H113" s="54">
        <v>44593</v>
      </c>
      <c r="I113" s="54" t="s">
        <v>195</v>
      </c>
      <c r="J113" s="51">
        <v>0.6</v>
      </c>
      <c r="K113" s="28" t="s">
        <v>39</v>
      </c>
      <c r="L113" s="31" t="s">
        <v>34</v>
      </c>
    </row>
    <row r="114" s="3" customFormat="1" ht="142" customHeight="1" spans="1:12">
      <c r="A114" s="28">
        <f>SUBTOTAL(3,$B$105:B114)</f>
        <v>10</v>
      </c>
      <c r="B114" s="31" t="s">
        <v>419</v>
      </c>
      <c r="C114" s="32" t="s">
        <v>427</v>
      </c>
      <c r="D114" s="33" t="s">
        <v>428</v>
      </c>
      <c r="E114" s="31" t="s">
        <v>422</v>
      </c>
      <c r="F114" s="53">
        <v>1.7</v>
      </c>
      <c r="G114" s="53">
        <v>1.5</v>
      </c>
      <c r="H114" s="52">
        <v>44562</v>
      </c>
      <c r="I114" s="52" t="s">
        <v>374</v>
      </c>
      <c r="J114" s="53">
        <v>0.4</v>
      </c>
      <c r="K114" s="31" t="s">
        <v>423</v>
      </c>
      <c r="L114" s="31" t="s">
        <v>29</v>
      </c>
    </row>
    <row r="115" s="3" customFormat="1" ht="141" customHeight="1" spans="1:12">
      <c r="A115" s="28">
        <f>SUBTOTAL(3,$B$105:B115)</f>
        <v>11</v>
      </c>
      <c r="B115" s="28" t="s">
        <v>429</v>
      </c>
      <c r="C115" s="29" t="s">
        <v>430</v>
      </c>
      <c r="D115" s="30" t="s">
        <v>431</v>
      </c>
      <c r="E115" s="28" t="s">
        <v>432</v>
      </c>
      <c r="F115" s="51">
        <v>1.5</v>
      </c>
      <c r="G115" s="51">
        <v>0.5</v>
      </c>
      <c r="H115" s="54">
        <v>44774</v>
      </c>
      <c r="I115" s="54" t="s">
        <v>145</v>
      </c>
      <c r="J115" s="51">
        <v>0.5</v>
      </c>
      <c r="K115" s="28" t="s">
        <v>56</v>
      </c>
      <c r="L115" s="31" t="s">
        <v>23</v>
      </c>
    </row>
    <row r="116" s="3" customFormat="1" ht="155" customHeight="1" spans="1:12">
      <c r="A116" s="28">
        <f>SUBTOTAL(3,$B$105:B116)</f>
        <v>12</v>
      </c>
      <c r="B116" s="28" t="s">
        <v>433</v>
      </c>
      <c r="C116" s="29" t="s">
        <v>434</v>
      </c>
      <c r="D116" s="30" t="s">
        <v>435</v>
      </c>
      <c r="E116" s="28" t="s">
        <v>408</v>
      </c>
      <c r="F116" s="51">
        <v>1.1</v>
      </c>
      <c r="G116" s="51">
        <v>1</v>
      </c>
      <c r="H116" s="54">
        <v>44562</v>
      </c>
      <c r="I116" s="54">
        <v>45323</v>
      </c>
      <c r="J116" s="51">
        <v>0.8</v>
      </c>
      <c r="K116" s="28" t="s">
        <v>44</v>
      </c>
      <c r="L116" s="28" t="s">
        <v>34</v>
      </c>
    </row>
    <row r="117" s="3" customFormat="1" ht="120" customHeight="1" spans="1:12">
      <c r="A117" s="28">
        <f>SUBTOTAL(3,$B$105:B117)</f>
        <v>13</v>
      </c>
      <c r="B117" s="28" t="s">
        <v>436</v>
      </c>
      <c r="C117" s="29" t="s">
        <v>437</v>
      </c>
      <c r="D117" s="30" t="s">
        <v>438</v>
      </c>
      <c r="E117" s="31" t="s">
        <v>439</v>
      </c>
      <c r="F117" s="51">
        <v>1.05</v>
      </c>
      <c r="G117" s="51">
        <v>0.7</v>
      </c>
      <c r="H117" s="54">
        <v>44621</v>
      </c>
      <c r="I117" s="54">
        <v>45352</v>
      </c>
      <c r="J117" s="51">
        <v>0.5</v>
      </c>
      <c r="K117" s="28" t="s">
        <v>423</v>
      </c>
      <c r="L117" s="31" t="s">
        <v>29</v>
      </c>
    </row>
    <row r="118" s="3" customFormat="1" ht="100" customHeight="1" spans="1:12">
      <c r="A118" s="28">
        <f>SUBTOTAL(3,$B$105:B118)</f>
        <v>14</v>
      </c>
      <c r="B118" s="28" t="s">
        <v>440</v>
      </c>
      <c r="C118" s="29" t="s">
        <v>441</v>
      </c>
      <c r="D118" s="30" t="s">
        <v>442</v>
      </c>
      <c r="E118" s="28" t="s">
        <v>443</v>
      </c>
      <c r="F118" s="51">
        <v>1</v>
      </c>
      <c r="G118" s="51">
        <v>1</v>
      </c>
      <c r="H118" s="54">
        <v>44440</v>
      </c>
      <c r="I118" s="54">
        <v>45078</v>
      </c>
      <c r="J118" s="51">
        <v>0.1</v>
      </c>
      <c r="K118" s="28" t="s">
        <v>33</v>
      </c>
      <c r="L118" s="31" t="s">
        <v>34</v>
      </c>
    </row>
    <row r="119" s="3" customFormat="1" ht="106" customHeight="1" spans="1:12">
      <c r="A119" s="28">
        <f>SUBTOTAL(3,$B$105:B119)</f>
        <v>15</v>
      </c>
      <c r="B119" s="28" t="s">
        <v>444</v>
      </c>
      <c r="C119" s="29" t="s">
        <v>445</v>
      </c>
      <c r="D119" s="30" t="s">
        <v>446</v>
      </c>
      <c r="E119" s="28" t="s">
        <v>443</v>
      </c>
      <c r="F119" s="51">
        <v>0.6</v>
      </c>
      <c r="G119" s="51">
        <v>0.45</v>
      </c>
      <c r="H119" s="54">
        <v>45047</v>
      </c>
      <c r="I119" s="54" t="s">
        <v>145</v>
      </c>
      <c r="J119" s="51">
        <v>0.3</v>
      </c>
      <c r="K119" s="28" t="s">
        <v>39</v>
      </c>
      <c r="L119" s="31" t="s">
        <v>29</v>
      </c>
    </row>
    <row r="120" s="3" customFormat="1" ht="117" customHeight="1" spans="1:12">
      <c r="A120" s="28">
        <f>SUBTOTAL(3,$B$105:B120)</f>
        <v>16</v>
      </c>
      <c r="B120" s="28" t="s">
        <v>447</v>
      </c>
      <c r="C120" s="29" t="s">
        <v>448</v>
      </c>
      <c r="D120" s="30" t="s">
        <v>449</v>
      </c>
      <c r="E120" s="28" t="s">
        <v>432</v>
      </c>
      <c r="F120" s="51">
        <v>0.51</v>
      </c>
      <c r="G120" s="51">
        <v>0.36</v>
      </c>
      <c r="H120" s="54">
        <v>44562</v>
      </c>
      <c r="I120" s="54">
        <v>45444</v>
      </c>
      <c r="J120" s="51">
        <v>0.2</v>
      </c>
      <c r="K120" s="28" t="s">
        <v>86</v>
      </c>
      <c r="L120" s="28" t="s">
        <v>29</v>
      </c>
    </row>
    <row r="121" s="3" customFormat="1" ht="72" customHeight="1" spans="1:12">
      <c r="A121" s="28">
        <f>SUBTOTAL(3,$B$105:B121)</f>
        <v>17</v>
      </c>
      <c r="B121" s="28" t="s">
        <v>450</v>
      </c>
      <c r="C121" s="29" t="s">
        <v>451</v>
      </c>
      <c r="D121" s="30" t="s">
        <v>452</v>
      </c>
      <c r="E121" s="28" t="s">
        <v>453</v>
      </c>
      <c r="F121" s="51">
        <v>0.2</v>
      </c>
      <c r="G121" s="51">
        <v>0.16</v>
      </c>
      <c r="H121" s="54" t="s">
        <v>454</v>
      </c>
      <c r="I121" s="54">
        <v>45078</v>
      </c>
      <c r="J121" s="51">
        <v>0.0499</v>
      </c>
      <c r="K121" s="28" t="s">
        <v>44</v>
      </c>
      <c r="L121" s="31" t="s">
        <v>34</v>
      </c>
    </row>
    <row r="122" s="3" customFormat="1" ht="78" customHeight="1" spans="1:12">
      <c r="A122" s="28">
        <f>SUBTOTAL(3,$B$105:B122)</f>
        <v>18</v>
      </c>
      <c r="B122" s="31" t="s">
        <v>455</v>
      </c>
      <c r="C122" s="32" t="s">
        <v>456</v>
      </c>
      <c r="D122" s="33" t="s">
        <v>457</v>
      </c>
      <c r="E122" s="31" t="s">
        <v>458</v>
      </c>
      <c r="F122" s="53">
        <v>0.15</v>
      </c>
      <c r="G122" s="53">
        <v>0.14</v>
      </c>
      <c r="H122" s="52">
        <v>44927</v>
      </c>
      <c r="I122" s="52">
        <v>45017</v>
      </c>
      <c r="J122" s="53">
        <v>0.0875</v>
      </c>
      <c r="K122" s="31" t="s">
        <v>71</v>
      </c>
      <c r="L122" s="31" t="s">
        <v>29</v>
      </c>
    </row>
    <row r="123" s="8" customFormat="1" ht="30" customHeight="1" spans="1:12">
      <c r="A123" s="25" t="s">
        <v>459</v>
      </c>
      <c r="B123" s="40" t="s">
        <v>460</v>
      </c>
      <c r="C123" s="26">
        <f>SUBTOTAL(3,C124:C130)</f>
        <v>7</v>
      </c>
      <c r="D123" s="41"/>
      <c r="E123" s="25"/>
      <c r="F123" s="49">
        <f>SUBTOTAL(9,F124:F130)</f>
        <v>10.549383</v>
      </c>
      <c r="G123" s="49">
        <f>SUBTOTAL(9,G124:G130)</f>
        <v>7.415262</v>
      </c>
      <c r="H123" s="50"/>
      <c r="I123" s="50"/>
      <c r="J123" s="49">
        <f>SUBTOTAL(9,J124:J130)</f>
        <v>3.1446</v>
      </c>
      <c r="K123" s="25"/>
      <c r="L123" s="25"/>
    </row>
    <row r="124" s="3" customFormat="1" ht="60" customHeight="1" spans="1:12">
      <c r="A124" s="28">
        <f>SUBTOTAL(3,$B$124:B124)</f>
        <v>1</v>
      </c>
      <c r="B124" s="59" t="s">
        <v>461</v>
      </c>
      <c r="C124" s="60" t="s">
        <v>462</v>
      </c>
      <c r="D124" s="61" t="s">
        <v>463</v>
      </c>
      <c r="E124" s="62" t="s">
        <v>464</v>
      </c>
      <c r="F124" s="62">
        <v>3.5</v>
      </c>
      <c r="G124" s="62">
        <v>2</v>
      </c>
      <c r="H124" s="63">
        <v>44562</v>
      </c>
      <c r="I124" s="64">
        <v>45627</v>
      </c>
      <c r="J124" s="62">
        <v>0.5</v>
      </c>
      <c r="K124" s="28" t="s">
        <v>39</v>
      </c>
      <c r="L124" s="51" t="s">
        <v>34</v>
      </c>
    </row>
    <row r="125" s="3" customFormat="1" ht="129" customHeight="1" spans="1:12">
      <c r="A125" s="28">
        <f>SUBTOTAL(3,$B$124:B125)</f>
        <v>2</v>
      </c>
      <c r="B125" s="59" t="s">
        <v>465</v>
      </c>
      <c r="C125" s="60" t="s">
        <v>466</v>
      </c>
      <c r="D125" s="61" t="s">
        <v>467</v>
      </c>
      <c r="E125" s="62" t="s">
        <v>464</v>
      </c>
      <c r="F125" s="62">
        <v>2.947383</v>
      </c>
      <c r="G125" s="62">
        <v>2.463262</v>
      </c>
      <c r="H125" s="63">
        <v>44166</v>
      </c>
      <c r="I125" s="64">
        <v>45261</v>
      </c>
      <c r="J125" s="62">
        <v>1</v>
      </c>
      <c r="K125" s="28" t="s">
        <v>44</v>
      </c>
      <c r="L125" s="51" t="s">
        <v>34</v>
      </c>
    </row>
    <row r="126" s="3" customFormat="1" ht="74" customHeight="1" spans="1:12">
      <c r="A126" s="28">
        <f>SUBTOTAL(3,$B$124:B126)</f>
        <v>3</v>
      </c>
      <c r="B126" s="59" t="s">
        <v>468</v>
      </c>
      <c r="C126" s="60" t="s">
        <v>469</v>
      </c>
      <c r="D126" s="61" t="s">
        <v>470</v>
      </c>
      <c r="E126" s="62" t="s">
        <v>471</v>
      </c>
      <c r="F126" s="62">
        <v>2</v>
      </c>
      <c r="G126" s="62">
        <v>1.2</v>
      </c>
      <c r="H126" s="63">
        <v>44562</v>
      </c>
      <c r="I126" s="64">
        <v>45261</v>
      </c>
      <c r="J126" s="62">
        <v>0.8</v>
      </c>
      <c r="K126" s="28" t="s">
        <v>39</v>
      </c>
      <c r="L126" s="51" t="s">
        <v>29</v>
      </c>
    </row>
    <row r="127" s="3" customFormat="1" ht="129" customHeight="1" spans="1:12">
      <c r="A127" s="28">
        <f>SUBTOTAL(3,$B$124:B127)</f>
        <v>4</v>
      </c>
      <c r="B127" s="59" t="s">
        <v>472</v>
      </c>
      <c r="C127" s="60" t="s">
        <v>473</v>
      </c>
      <c r="D127" s="61" t="s">
        <v>474</v>
      </c>
      <c r="E127" s="62" t="s">
        <v>464</v>
      </c>
      <c r="F127" s="62">
        <v>1</v>
      </c>
      <c r="G127" s="62">
        <v>0.8</v>
      </c>
      <c r="H127" s="63">
        <v>44562</v>
      </c>
      <c r="I127" s="64">
        <v>45261</v>
      </c>
      <c r="J127" s="62">
        <v>0.6</v>
      </c>
      <c r="K127" s="28" t="s">
        <v>44</v>
      </c>
      <c r="L127" s="51" t="s">
        <v>34</v>
      </c>
    </row>
    <row r="128" s="3" customFormat="1" ht="52" customHeight="1" spans="1:12">
      <c r="A128" s="28">
        <f>SUBTOTAL(3,$B$124:B128)</f>
        <v>5</v>
      </c>
      <c r="B128" s="59" t="s">
        <v>475</v>
      </c>
      <c r="C128" s="60" t="s">
        <v>476</v>
      </c>
      <c r="D128" s="61" t="s">
        <v>477</v>
      </c>
      <c r="E128" s="62" t="s">
        <v>471</v>
      </c>
      <c r="F128" s="62">
        <v>0.8</v>
      </c>
      <c r="G128" s="62">
        <v>0.7</v>
      </c>
      <c r="H128" s="63">
        <v>44197</v>
      </c>
      <c r="I128" s="64">
        <v>45261</v>
      </c>
      <c r="J128" s="62">
        <v>0.13</v>
      </c>
      <c r="K128" s="28" t="s">
        <v>39</v>
      </c>
      <c r="L128" s="51" t="s">
        <v>29</v>
      </c>
    </row>
    <row r="129" s="3" customFormat="1" ht="100" customHeight="1" spans="1:12">
      <c r="A129" s="28">
        <f>SUBTOTAL(3,$B$124:B129)</f>
        <v>6</v>
      </c>
      <c r="B129" s="59" t="s">
        <v>478</v>
      </c>
      <c r="C129" s="60" t="s">
        <v>479</v>
      </c>
      <c r="D129" s="61" t="s">
        <v>480</v>
      </c>
      <c r="E129" s="62" t="s">
        <v>464</v>
      </c>
      <c r="F129" s="62">
        <v>0.25</v>
      </c>
      <c r="G129" s="62">
        <v>0.2</v>
      </c>
      <c r="H129" s="63">
        <v>43983</v>
      </c>
      <c r="I129" s="64">
        <v>45078</v>
      </c>
      <c r="J129" s="62">
        <v>0.0726</v>
      </c>
      <c r="K129" s="28" t="s">
        <v>39</v>
      </c>
      <c r="L129" s="51" t="s">
        <v>29</v>
      </c>
    </row>
    <row r="130" s="3" customFormat="1" ht="51" customHeight="1" spans="1:12">
      <c r="A130" s="28">
        <f>SUBTOTAL(3,$B$124:B130)</f>
        <v>7</v>
      </c>
      <c r="B130" s="59" t="s">
        <v>481</v>
      </c>
      <c r="C130" s="60" t="s">
        <v>482</v>
      </c>
      <c r="D130" s="61" t="s">
        <v>483</v>
      </c>
      <c r="E130" s="62" t="s">
        <v>484</v>
      </c>
      <c r="F130" s="62">
        <v>0.052</v>
      </c>
      <c r="G130" s="62">
        <v>0.052</v>
      </c>
      <c r="H130" s="63">
        <v>44348</v>
      </c>
      <c r="I130" s="64">
        <v>45078</v>
      </c>
      <c r="J130" s="62">
        <v>0.042</v>
      </c>
      <c r="K130" s="28" t="s">
        <v>56</v>
      </c>
      <c r="L130" s="51" t="s">
        <v>29</v>
      </c>
    </row>
    <row r="131" s="8" customFormat="1" ht="30" customHeight="1" spans="1:12">
      <c r="A131" s="65" t="s">
        <v>485</v>
      </c>
      <c r="B131" s="65" t="s">
        <v>486</v>
      </c>
      <c r="C131" s="26">
        <f>SUBTOTAL(3,C132:C146)</f>
        <v>15</v>
      </c>
      <c r="D131" s="66"/>
      <c r="E131" s="77"/>
      <c r="F131" s="49">
        <f>SUBTOTAL(9,F132:F146)</f>
        <v>82.056</v>
      </c>
      <c r="G131" s="49">
        <f>SUBTOTAL(9,G132:G146)</f>
        <v>44.696</v>
      </c>
      <c r="H131" s="50"/>
      <c r="I131" s="50"/>
      <c r="J131" s="49">
        <f>SUBTOTAL(9,J132:J146)</f>
        <v>19.446</v>
      </c>
      <c r="K131" s="25"/>
      <c r="L131" s="65"/>
    </row>
    <row r="132" s="3" customFormat="1" ht="77" customHeight="1" spans="1:12">
      <c r="A132" s="28">
        <f>SUBTOTAL(3,$B$132:B132)</f>
        <v>1</v>
      </c>
      <c r="B132" s="31" t="s">
        <v>487</v>
      </c>
      <c r="C132" s="29" t="s">
        <v>488</v>
      </c>
      <c r="D132" s="30" t="s">
        <v>489</v>
      </c>
      <c r="E132" s="31" t="s">
        <v>490</v>
      </c>
      <c r="F132" s="51">
        <v>49.18</v>
      </c>
      <c r="G132" s="51">
        <v>21.35</v>
      </c>
      <c r="H132" s="54" t="s">
        <v>491</v>
      </c>
      <c r="I132" s="52" t="s">
        <v>492</v>
      </c>
      <c r="J132" s="53">
        <v>5.2</v>
      </c>
      <c r="K132" s="31" t="s">
        <v>400</v>
      </c>
      <c r="L132" s="31" t="s">
        <v>34</v>
      </c>
    </row>
    <row r="133" s="3" customFormat="1" ht="81" customHeight="1" spans="1:12">
      <c r="A133" s="28">
        <f>SUBTOTAL(3,$B$132:B133)</f>
        <v>2</v>
      </c>
      <c r="B133" s="31" t="s">
        <v>493</v>
      </c>
      <c r="C133" s="32" t="s">
        <v>494</v>
      </c>
      <c r="D133" s="33" t="s">
        <v>495</v>
      </c>
      <c r="E133" s="31" t="s">
        <v>496</v>
      </c>
      <c r="F133" s="53">
        <v>10.8</v>
      </c>
      <c r="G133" s="53">
        <v>8.64</v>
      </c>
      <c r="H133" s="52">
        <v>43952</v>
      </c>
      <c r="I133" s="52">
        <v>45413</v>
      </c>
      <c r="J133" s="53">
        <v>1.5</v>
      </c>
      <c r="K133" s="31" t="s">
        <v>56</v>
      </c>
      <c r="L133" s="28" t="s">
        <v>23</v>
      </c>
    </row>
    <row r="134" s="3" customFormat="1" ht="142" customHeight="1" spans="1:12">
      <c r="A134" s="28">
        <f>SUBTOTAL(3,$B$132:B134)</f>
        <v>3</v>
      </c>
      <c r="B134" s="67" t="s">
        <v>497</v>
      </c>
      <c r="C134" s="68" t="s">
        <v>498</v>
      </c>
      <c r="D134" s="69" t="s">
        <v>499</v>
      </c>
      <c r="E134" s="31" t="s">
        <v>500</v>
      </c>
      <c r="F134" s="51">
        <v>6</v>
      </c>
      <c r="G134" s="53">
        <v>4.26</v>
      </c>
      <c r="H134" s="52">
        <v>44927</v>
      </c>
      <c r="I134" s="52">
        <v>46722</v>
      </c>
      <c r="J134" s="53">
        <v>4.1</v>
      </c>
      <c r="K134" s="31" t="s">
        <v>56</v>
      </c>
      <c r="L134" s="28" t="s">
        <v>29</v>
      </c>
    </row>
    <row r="135" s="3" customFormat="1" ht="93" customHeight="1" spans="1:12">
      <c r="A135" s="28">
        <f>SUBTOTAL(3,$B$132:B135)</f>
        <v>4</v>
      </c>
      <c r="B135" s="28" t="s">
        <v>501</v>
      </c>
      <c r="C135" s="32" t="s">
        <v>502</v>
      </c>
      <c r="D135" s="33" t="s">
        <v>503</v>
      </c>
      <c r="E135" s="31" t="s">
        <v>504</v>
      </c>
      <c r="F135" s="51">
        <v>3.9</v>
      </c>
      <c r="G135" s="53">
        <v>2.17</v>
      </c>
      <c r="H135" s="52">
        <v>44896</v>
      </c>
      <c r="I135" s="52">
        <v>45444</v>
      </c>
      <c r="J135" s="53">
        <v>2</v>
      </c>
      <c r="K135" s="31" t="s">
        <v>423</v>
      </c>
      <c r="L135" s="28" t="s">
        <v>34</v>
      </c>
    </row>
    <row r="136" s="3" customFormat="1" ht="123" customHeight="1" spans="1:12">
      <c r="A136" s="28">
        <f>SUBTOTAL(3,$B$132:B136)</f>
        <v>5</v>
      </c>
      <c r="B136" s="31" t="s">
        <v>501</v>
      </c>
      <c r="C136" s="32" t="s">
        <v>505</v>
      </c>
      <c r="D136" s="33" t="s">
        <v>506</v>
      </c>
      <c r="E136" s="31" t="s">
        <v>504</v>
      </c>
      <c r="F136" s="51">
        <v>3.5</v>
      </c>
      <c r="G136" s="53">
        <v>1.85</v>
      </c>
      <c r="H136" s="52">
        <v>44805</v>
      </c>
      <c r="I136" s="52">
        <v>45352</v>
      </c>
      <c r="J136" s="53">
        <v>2.5</v>
      </c>
      <c r="K136" s="31" t="s">
        <v>423</v>
      </c>
      <c r="L136" s="28" t="s">
        <v>23</v>
      </c>
    </row>
    <row r="137" s="3" customFormat="1" ht="78" customHeight="1" spans="1:12">
      <c r="A137" s="28">
        <f>SUBTOTAL(3,$B$132:B137)</f>
        <v>6</v>
      </c>
      <c r="B137" s="70" t="s">
        <v>507</v>
      </c>
      <c r="C137" s="71" t="s">
        <v>508</v>
      </c>
      <c r="D137" s="30" t="s">
        <v>509</v>
      </c>
      <c r="E137" s="31" t="s">
        <v>510</v>
      </c>
      <c r="F137" s="51">
        <v>2</v>
      </c>
      <c r="G137" s="53">
        <v>1.7</v>
      </c>
      <c r="H137" s="52">
        <v>44835</v>
      </c>
      <c r="I137" s="83">
        <v>45261</v>
      </c>
      <c r="J137" s="53">
        <v>1.3</v>
      </c>
      <c r="K137" s="28" t="s">
        <v>121</v>
      </c>
      <c r="L137" s="28" t="s">
        <v>23</v>
      </c>
    </row>
    <row r="138" s="3" customFormat="1" ht="113" customHeight="1" spans="1:12">
      <c r="A138" s="28">
        <f>SUBTOTAL(3,$B$132:B138)</f>
        <v>7</v>
      </c>
      <c r="B138" s="31" t="s">
        <v>511</v>
      </c>
      <c r="C138" s="32" t="s">
        <v>512</v>
      </c>
      <c r="D138" s="30" t="s">
        <v>513</v>
      </c>
      <c r="E138" s="31" t="s">
        <v>514</v>
      </c>
      <c r="F138" s="51">
        <v>2</v>
      </c>
      <c r="G138" s="53">
        <v>0.8</v>
      </c>
      <c r="H138" s="52">
        <v>44256</v>
      </c>
      <c r="I138" s="84">
        <v>45261</v>
      </c>
      <c r="J138" s="53">
        <v>0.5</v>
      </c>
      <c r="K138" s="31" t="s">
        <v>56</v>
      </c>
      <c r="L138" s="28" t="s">
        <v>29</v>
      </c>
    </row>
    <row r="139" s="3" customFormat="1" ht="90" customHeight="1" spans="1:12">
      <c r="A139" s="28">
        <f>SUBTOTAL(3,$B$132:B139)</f>
        <v>8</v>
      </c>
      <c r="B139" s="28" t="s">
        <v>515</v>
      </c>
      <c r="C139" s="29" t="s">
        <v>516</v>
      </c>
      <c r="D139" s="30" t="s">
        <v>517</v>
      </c>
      <c r="E139" s="31" t="s">
        <v>518</v>
      </c>
      <c r="F139" s="51">
        <v>1.8</v>
      </c>
      <c r="G139" s="53">
        <v>1.44</v>
      </c>
      <c r="H139" s="52">
        <v>44348</v>
      </c>
      <c r="I139" s="84">
        <v>45078</v>
      </c>
      <c r="J139" s="53">
        <v>0.7</v>
      </c>
      <c r="K139" s="38" t="s">
        <v>423</v>
      </c>
      <c r="L139" s="28" t="s">
        <v>34</v>
      </c>
    </row>
    <row r="140" s="3" customFormat="1" ht="83" customHeight="1" spans="1:12">
      <c r="A140" s="28">
        <f>SUBTOTAL(3,$B$132:B140)</f>
        <v>9</v>
      </c>
      <c r="B140" s="28" t="s">
        <v>501</v>
      </c>
      <c r="C140" s="29" t="s">
        <v>519</v>
      </c>
      <c r="D140" s="30" t="s">
        <v>520</v>
      </c>
      <c r="E140" s="31" t="s">
        <v>504</v>
      </c>
      <c r="F140" s="51">
        <v>0.76</v>
      </c>
      <c r="G140" s="53">
        <v>0.47</v>
      </c>
      <c r="H140" s="52">
        <v>45047</v>
      </c>
      <c r="I140" s="52">
        <v>45323</v>
      </c>
      <c r="J140" s="53">
        <v>0.2</v>
      </c>
      <c r="K140" s="31" t="s">
        <v>423</v>
      </c>
      <c r="L140" s="28" t="s">
        <v>23</v>
      </c>
    </row>
    <row r="141" s="3" customFormat="1" ht="78" customHeight="1" spans="1:12">
      <c r="A141" s="28">
        <f>SUBTOTAL(3,$B$132:B141)</f>
        <v>10</v>
      </c>
      <c r="B141" s="28" t="s">
        <v>521</v>
      </c>
      <c r="C141" s="36" t="s">
        <v>522</v>
      </c>
      <c r="D141" s="30" t="s">
        <v>523</v>
      </c>
      <c r="E141" s="31" t="s">
        <v>524</v>
      </c>
      <c r="F141" s="51">
        <v>0.68</v>
      </c>
      <c r="G141" s="53">
        <v>0.68</v>
      </c>
      <c r="H141" s="52">
        <v>44927</v>
      </c>
      <c r="I141" s="84">
        <v>45627</v>
      </c>
      <c r="J141" s="53">
        <v>0.15</v>
      </c>
      <c r="K141" s="31" t="s">
        <v>44</v>
      </c>
      <c r="L141" s="28" t="s">
        <v>34</v>
      </c>
    </row>
    <row r="142" s="3" customFormat="1" ht="114" customHeight="1" spans="1:12">
      <c r="A142" s="28">
        <f>SUBTOTAL(3,$B$132:B142)</f>
        <v>11</v>
      </c>
      <c r="B142" s="28" t="s">
        <v>525</v>
      </c>
      <c r="C142" s="29" t="s">
        <v>526</v>
      </c>
      <c r="D142" s="30" t="s">
        <v>527</v>
      </c>
      <c r="E142" s="31" t="s">
        <v>528</v>
      </c>
      <c r="F142" s="51">
        <v>0.5</v>
      </c>
      <c r="G142" s="53">
        <v>0.4</v>
      </c>
      <c r="H142" s="52">
        <v>44075</v>
      </c>
      <c r="I142" s="52">
        <v>45261</v>
      </c>
      <c r="J142" s="53">
        <v>0.47</v>
      </c>
      <c r="K142" s="31" t="s">
        <v>44</v>
      </c>
      <c r="L142" s="28" t="s">
        <v>34</v>
      </c>
    </row>
    <row r="143" s="3" customFormat="1" ht="96" customHeight="1" spans="1:12">
      <c r="A143" s="28">
        <f>SUBTOTAL(3,$B$132:B143)</f>
        <v>12</v>
      </c>
      <c r="B143" s="31" t="s">
        <v>487</v>
      </c>
      <c r="C143" s="32" t="s">
        <v>529</v>
      </c>
      <c r="D143" s="33" t="s">
        <v>530</v>
      </c>
      <c r="E143" s="31" t="s">
        <v>490</v>
      </c>
      <c r="F143" s="51">
        <v>0.41</v>
      </c>
      <c r="G143" s="53">
        <v>0.41</v>
      </c>
      <c r="H143" s="52">
        <v>44896</v>
      </c>
      <c r="I143" s="52">
        <v>45627</v>
      </c>
      <c r="J143" s="53">
        <v>0.3</v>
      </c>
      <c r="K143" s="34" t="s">
        <v>400</v>
      </c>
      <c r="L143" s="28" t="s">
        <v>29</v>
      </c>
    </row>
    <row r="144" s="3" customFormat="1" ht="63" customHeight="1" spans="1:12">
      <c r="A144" s="28">
        <f>SUBTOTAL(3,$B$132:B144)</f>
        <v>13</v>
      </c>
      <c r="B144" s="28" t="s">
        <v>501</v>
      </c>
      <c r="C144" s="29" t="s">
        <v>531</v>
      </c>
      <c r="D144" s="30" t="s">
        <v>532</v>
      </c>
      <c r="E144" s="31" t="s">
        <v>504</v>
      </c>
      <c r="F144" s="51">
        <v>0.236</v>
      </c>
      <c r="G144" s="51">
        <v>0.236</v>
      </c>
      <c r="H144" s="52">
        <v>44682</v>
      </c>
      <c r="I144" s="84">
        <v>45078</v>
      </c>
      <c r="J144" s="53">
        <v>0.236</v>
      </c>
      <c r="K144" s="28" t="s">
        <v>423</v>
      </c>
      <c r="L144" s="28" t="s">
        <v>23</v>
      </c>
    </row>
    <row r="145" s="3" customFormat="1" ht="72" customHeight="1" spans="1:12">
      <c r="A145" s="28">
        <f>SUBTOTAL(3,$B$132:B145)</f>
        <v>14</v>
      </c>
      <c r="B145" s="28" t="s">
        <v>501</v>
      </c>
      <c r="C145" s="29" t="s">
        <v>533</v>
      </c>
      <c r="D145" s="30" t="s">
        <v>534</v>
      </c>
      <c r="E145" s="31" t="s">
        <v>504</v>
      </c>
      <c r="F145" s="51">
        <v>0.17</v>
      </c>
      <c r="G145" s="53">
        <v>0.17</v>
      </c>
      <c r="H145" s="52">
        <v>44713</v>
      </c>
      <c r="I145" s="52">
        <v>45078</v>
      </c>
      <c r="J145" s="53">
        <v>0.17</v>
      </c>
      <c r="K145" s="28" t="s">
        <v>423</v>
      </c>
      <c r="L145" s="28" t="s">
        <v>29</v>
      </c>
    </row>
    <row r="146" s="3" customFormat="1" ht="94" customHeight="1" spans="1:12">
      <c r="A146" s="28">
        <f>SUBTOTAL(3,$B$132:B146)</f>
        <v>15</v>
      </c>
      <c r="B146" s="31" t="s">
        <v>535</v>
      </c>
      <c r="C146" s="32" t="s">
        <v>536</v>
      </c>
      <c r="D146" s="33" t="s">
        <v>537</v>
      </c>
      <c r="E146" s="31" t="s">
        <v>538</v>
      </c>
      <c r="F146" s="51">
        <v>0.12</v>
      </c>
      <c r="G146" s="53">
        <v>0.12</v>
      </c>
      <c r="H146" s="52">
        <v>44470</v>
      </c>
      <c r="I146" s="52">
        <v>44958</v>
      </c>
      <c r="J146" s="53">
        <v>0.12</v>
      </c>
      <c r="K146" s="31" t="s">
        <v>44</v>
      </c>
      <c r="L146" s="28" t="s">
        <v>29</v>
      </c>
    </row>
    <row r="147" s="8" customFormat="1" ht="30" customHeight="1" spans="1:12">
      <c r="A147" s="72" t="s">
        <v>539</v>
      </c>
      <c r="B147" s="72" t="s">
        <v>540</v>
      </c>
      <c r="C147" s="26">
        <f>SUBTOTAL(3,C148:C157)</f>
        <v>10</v>
      </c>
      <c r="D147" s="73"/>
      <c r="E147" s="72"/>
      <c r="F147" s="49">
        <f>SUBTOTAL(9,F148:F157)</f>
        <v>27.9696</v>
      </c>
      <c r="G147" s="49">
        <f>SUBTOTAL(9,G148:G157)</f>
        <v>17.5446</v>
      </c>
      <c r="H147" s="50"/>
      <c r="I147" s="50"/>
      <c r="J147" s="49">
        <f>SUBTOTAL(9,J148:J157)</f>
        <v>10.95</v>
      </c>
      <c r="K147" s="72"/>
      <c r="L147" s="25"/>
    </row>
    <row r="148" s="3" customFormat="1" ht="76" customHeight="1" spans="1:12">
      <c r="A148" s="28">
        <f>SUBTOTAL(3,$B$148:B148)</f>
        <v>1</v>
      </c>
      <c r="B148" s="28" t="s">
        <v>541</v>
      </c>
      <c r="C148" s="29" t="s">
        <v>542</v>
      </c>
      <c r="D148" s="30" t="s">
        <v>543</v>
      </c>
      <c r="E148" s="28" t="s">
        <v>544</v>
      </c>
      <c r="F148" s="78">
        <v>10.21</v>
      </c>
      <c r="G148" s="78">
        <v>3</v>
      </c>
      <c r="H148" s="79">
        <v>45017</v>
      </c>
      <c r="I148" s="79" t="s">
        <v>145</v>
      </c>
      <c r="J148" s="78">
        <v>1.8</v>
      </c>
      <c r="K148" s="85" t="s">
        <v>545</v>
      </c>
      <c r="L148" s="28" t="s">
        <v>34</v>
      </c>
    </row>
    <row r="149" s="3" customFormat="1" ht="87" customHeight="1" spans="1:12">
      <c r="A149" s="28">
        <f>SUBTOTAL(3,$B$148:B149)</f>
        <v>2</v>
      </c>
      <c r="B149" s="31" t="s">
        <v>546</v>
      </c>
      <c r="C149" s="32" t="s">
        <v>547</v>
      </c>
      <c r="D149" s="33" t="s">
        <v>548</v>
      </c>
      <c r="E149" s="31" t="s">
        <v>549</v>
      </c>
      <c r="F149" s="80">
        <v>7.2276</v>
      </c>
      <c r="G149" s="80">
        <v>6.3865</v>
      </c>
      <c r="H149" s="81">
        <v>44743</v>
      </c>
      <c r="I149" s="79">
        <v>45383</v>
      </c>
      <c r="J149" s="80">
        <v>4.5</v>
      </c>
      <c r="K149" s="86" t="s">
        <v>550</v>
      </c>
      <c r="L149" s="28" t="s">
        <v>34</v>
      </c>
    </row>
    <row r="150" s="3" customFormat="1" ht="63" customHeight="1" spans="1:12">
      <c r="A150" s="28">
        <f>SUBTOTAL(3,$B$148:B150)</f>
        <v>3</v>
      </c>
      <c r="B150" s="31" t="s">
        <v>551</v>
      </c>
      <c r="C150" s="74" t="s">
        <v>552</v>
      </c>
      <c r="D150" s="33" t="s">
        <v>553</v>
      </c>
      <c r="E150" s="31" t="s">
        <v>549</v>
      </c>
      <c r="F150" s="80">
        <v>6.5769</v>
      </c>
      <c r="G150" s="80">
        <v>5.5136</v>
      </c>
      <c r="H150" s="79">
        <v>44562</v>
      </c>
      <c r="I150" s="79">
        <v>45078</v>
      </c>
      <c r="J150" s="78">
        <v>2</v>
      </c>
      <c r="K150" s="86" t="s">
        <v>550</v>
      </c>
      <c r="L150" s="28" t="s">
        <v>34</v>
      </c>
    </row>
    <row r="151" s="3" customFormat="1" ht="81" customHeight="1" spans="1:12">
      <c r="A151" s="28">
        <f>SUBTOTAL(3,$B$148:B151)</f>
        <v>4</v>
      </c>
      <c r="B151" s="31" t="s">
        <v>554</v>
      </c>
      <c r="C151" s="32" t="s">
        <v>555</v>
      </c>
      <c r="D151" s="33" t="s">
        <v>556</v>
      </c>
      <c r="E151" s="31" t="s">
        <v>549</v>
      </c>
      <c r="F151" s="80">
        <v>1.4991</v>
      </c>
      <c r="G151" s="80">
        <v>0.5956</v>
      </c>
      <c r="H151" s="81">
        <v>44805</v>
      </c>
      <c r="I151" s="81">
        <v>45536</v>
      </c>
      <c r="J151" s="78">
        <v>0.6</v>
      </c>
      <c r="K151" s="86" t="s">
        <v>557</v>
      </c>
      <c r="L151" s="28" t="s">
        <v>34</v>
      </c>
    </row>
    <row r="152" s="3" customFormat="1" ht="100" customHeight="1" spans="1:12">
      <c r="A152" s="28">
        <f>SUBTOTAL(3,$B$148:B152)</f>
        <v>5</v>
      </c>
      <c r="B152" s="31" t="s">
        <v>558</v>
      </c>
      <c r="C152" s="32" t="s">
        <v>559</v>
      </c>
      <c r="D152" s="33" t="s">
        <v>560</v>
      </c>
      <c r="E152" s="31" t="s">
        <v>549</v>
      </c>
      <c r="F152" s="80">
        <v>1</v>
      </c>
      <c r="G152" s="80">
        <v>0.81</v>
      </c>
      <c r="H152" s="81">
        <v>44713</v>
      </c>
      <c r="I152" s="81">
        <v>45078</v>
      </c>
      <c r="J152" s="78">
        <v>0.8</v>
      </c>
      <c r="K152" s="86" t="s">
        <v>561</v>
      </c>
      <c r="L152" s="28" t="s">
        <v>34</v>
      </c>
    </row>
    <row r="153" s="3" customFormat="1" ht="147" customHeight="1" spans="1:12">
      <c r="A153" s="28">
        <f>SUBTOTAL(3,$B$148:B153)</f>
        <v>6</v>
      </c>
      <c r="B153" s="31" t="s">
        <v>562</v>
      </c>
      <c r="C153" s="32" t="s">
        <v>563</v>
      </c>
      <c r="D153" s="33" t="s">
        <v>564</v>
      </c>
      <c r="E153" s="31" t="s">
        <v>565</v>
      </c>
      <c r="F153" s="80">
        <v>0.6</v>
      </c>
      <c r="G153" s="80">
        <v>0.5</v>
      </c>
      <c r="H153" s="81">
        <v>44743</v>
      </c>
      <c r="I153" s="81">
        <v>45078</v>
      </c>
      <c r="J153" s="78">
        <v>0.5</v>
      </c>
      <c r="K153" s="85" t="s">
        <v>561</v>
      </c>
      <c r="L153" s="28" t="s">
        <v>34</v>
      </c>
    </row>
    <row r="154" s="3" customFormat="1" ht="168" customHeight="1" spans="1:12">
      <c r="A154" s="28">
        <f>SUBTOTAL(3,$B$148:B154)</f>
        <v>7</v>
      </c>
      <c r="B154" s="31" t="s">
        <v>566</v>
      </c>
      <c r="C154" s="32" t="s">
        <v>567</v>
      </c>
      <c r="D154" s="33" t="s">
        <v>568</v>
      </c>
      <c r="E154" s="31" t="s">
        <v>569</v>
      </c>
      <c r="F154" s="80">
        <v>0.25</v>
      </c>
      <c r="G154" s="80">
        <v>0.23</v>
      </c>
      <c r="H154" s="81">
        <v>44652</v>
      </c>
      <c r="I154" s="81" t="s">
        <v>163</v>
      </c>
      <c r="J154" s="78">
        <v>0.2</v>
      </c>
      <c r="K154" s="86" t="s">
        <v>557</v>
      </c>
      <c r="L154" s="28" t="s">
        <v>34</v>
      </c>
    </row>
    <row r="155" s="3" customFormat="1" ht="126" customHeight="1" spans="1:12">
      <c r="A155" s="28">
        <f>SUBTOTAL(3,$B$148:B155)</f>
        <v>8</v>
      </c>
      <c r="B155" s="31" t="s">
        <v>570</v>
      </c>
      <c r="C155" s="32" t="s">
        <v>571</v>
      </c>
      <c r="D155" s="33" t="s">
        <v>572</v>
      </c>
      <c r="E155" s="31" t="s">
        <v>573</v>
      </c>
      <c r="F155" s="80">
        <v>0.25</v>
      </c>
      <c r="G155" s="80">
        <v>0.25</v>
      </c>
      <c r="H155" s="81">
        <v>44927</v>
      </c>
      <c r="I155" s="81">
        <v>45078</v>
      </c>
      <c r="J155" s="78">
        <v>0.2</v>
      </c>
      <c r="K155" s="86" t="s">
        <v>574</v>
      </c>
      <c r="L155" s="28" t="s">
        <v>34</v>
      </c>
    </row>
    <row r="156" s="3" customFormat="1" ht="111" customHeight="1" spans="1:12">
      <c r="A156" s="28">
        <f>SUBTOTAL(3,$B$148:B156)</f>
        <v>9</v>
      </c>
      <c r="B156" s="31" t="s">
        <v>575</v>
      </c>
      <c r="C156" s="32" t="s">
        <v>576</v>
      </c>
      <c r="D156" s="33" t="s">
        <v>577</v>
      </c>
      <c r="E156" s="31" t="s">
        <v>578</v>
      </c>
      <c r="F156" s="80">
        <v>0.2</v>
      </c>
      <c r="G156" s="80">
        <v>0.12</v>
      </c>
      <c r="H156" s="81" t="s">
        <v>579</v>
      </c>
      <c r="I156" s="81">
        <v>44927</v>
      </c>
      <c r="J156" s="78">
        <v>0.2</v>
      </c>
      <c r="K156" s="85" t="s">
        <v>580</v>
      </c>
      <c r="L156" s="28" t="s">
        <v>34</v>
      </c>
    </row>
    <row r="157" s="3" customFormat="1" ht="78" customHeight="1" spans="1:12">
      <c r="A157" s="28">
        <f>SUBTOTAL(3,$B$148:B157)</f>
        <v>10</v>
      </c>
      <c r="B157" s="31" t="s">
        <v>581</v>
      </c>
      <c r="C157" s="32" t="s">
        <v>582</v>
      </c>
      <c r="D157" s="33" t="s">
        <v>583</v>
      </c>
      <c r="E157" s="31" t="s">
        <v>584</v>
      </c>
      <c r="F157" s="80">
        <v>0.156</v>
      </c>
      <c r="G157" s="80">
        <v>0.1389</v>
      </c>
      <c r="H157" s="81">
        <v>44652</v>
      </c>
      <c r="I157" s="81">
        <v>44986</v>
      </c>
      <c r="J157" s="78">
        <v>0.15</v>
      </c>
      <c r="K157" s="85" t="s">
        <v>51</v>
      </c>
      <c r="L157" s="28" t="s">
        <v>34</v>
      </c>
    </row>
    <row r="158" s="8" customFormat="1" ht="30" customHeight="1" spans="1:12">
      <c r="A158" s="25" t="s">
        <v>585</v>
      </c>
      <c r="B158" s="25" t="s">
        <v>586</v>
      </c>
      <c r="C158" s="26">
        <f>SUBTOTAL(3,C159:C173)</f>
        <v>15</v>
      </c>
      <c r="D158" s="27"/>
      <c r="E158" s="72"/>
      <c r="F158" s="49">
        <f>SUBTOTAL(9,F159:F173)</f>
        <v>25.25</v>
      </c>
      <c r="G158" s="49">
        <f>SUBTOTAL(9,G159:G173)</f>
        <v>18.9</v>
      </c>
      <c r="H158" s="50"/>
      <c r="I158" s="50"/>
      <c r="J158" s="49">
        <f>SUBTOTAL(9,J159:J173)</f>
        <v>9.2</v>
      </c>
      <c r="K158" s="76"/>
      <c r="L158" s="25"/>
    </row>
    <row r="159" s="3" customFormat="1" ht="92" customHeight="1" spans="1:12">
      <c r="A159" s="28">
        <f>SUBTOTAL(3,$B$159:B159)</f>
        <v>1</v>
      </c>
      <c r="B159" s="31" t="s">
        <v>587</v>
      </c>
      <c r="C159" s="31" t="s">
        <v>588</v>
      </c>
      <c r="D159" s="33" t="s">
        <v>589</v>
      </c>
      <c r="E159" s="31" t="s">
        <v>590</v>
      </c>
      <c r="F159" s="53">
        <v>5</v>
      </c>
      <c r="G159" s="51">
        <v>3.5</v>
      </c>
      <c r="H159" s="54" t="s">
        <v>219</v>
      </c>
      <c r="I159" s="54" t="s">
        <v>179</v>
      </c>
      <c r="J159" s="51">
        <v>1.5</v>
      </c>
      <c r="K159" s="28" t="s">
        <v>71</v>
      </c>
      <c r="L159" s="28" t="s">
        <v>29</v>
      </c>
    </row>
    <row r="160" s="3" customFormat="1" ht="128" customHeight="1" spans="1:12">
      <c r="A160" s="28">
        <f>SUBTOTAL(3,$B$159:B160)</f>
        <v>2</v>
      </c>
      <c r="B160" s="31" t="s">
        <v>591</v>
      </c>
      <c r="C160" s="31" t="s">
        <v>592</v>
      </c>
      <c r="D160" s="33" t="s">
        <v>593</v>
      </c>
      <c r="E160" s="28" t="s">
        <v>594</v>
      </c>
      <c r="F160" s="51">
        <v>3</v>
      </c>
      <c r="G160" s="51">
        <v>2</v>
      </c>
      <c r="H160" s="82">
        <v>44896</v>
      </c>
      <c r="I160" s="82">
        <v>45627</v>
      </c>
      <c r="J160" s="51">
        <v>1.5</v>
      </c>
      <c r="K160" s="28" t="s">
        <v>86</v>
      </c>
      <c r="L160" s="28" t="s">
        <v>23</v>
      </c>
    </row>
    <row r="161" s="3" customFormat="1" ht="136" customHeight="1" spans="1:12">
      <c r="A161" s="28">
        <f>SUBTOTAL(3,$B$159:B161)</f>
        <v>3</v>
      </c>
      <c r="B161" s="31" t="s">
        <v>595</v>
      </c>
      <c r="C161" s="31" t="s">
        <v>596</v>
      </c>
      <c r="D161" s="33" t="s">
        <v>597</v>
      </c>
      <c r="E161" s="31" t="s">
        <v>598</v>
      </c>
      <c r="F161" s="51">
        <v>2.7</v>
      </c>
      <c r="G161" s="51">
        <v>2.2</v>
      </c>
      <c r="H161" s="82">
        <v>44774</v>
      </c>
      <c r="I161" s="82">
        <v>45261</v>
      </c>
      <c r="J161" s="51">
        <v>0.3</v>
      </c>
      <c r="K161" s="28" t="s">
        <v>51</v>
      </c>
      <c r="L161" s="28" t="s">
        <v>34</v>
      </c>
    </row>
    <row r="162" s="3" customFormat="1" ht="90" customHeight="1" spans="1:12">
      <c r="A162" s="28">
        <f>SUBTOTAL(3,$B$159:B162)</f>
        <v>4</v>
      </c>
      <c r="B162" s="28" t="s">
        <v>599</v>
      </c>
      <c r="C162" s="28" t="s">
        <v>600</v>
      </c>
      <c r="D162" s="30" t="s">
        <v>601</v>
      </c>
      <c r="E162" s="28" t="s">
        <v>602</v>
      </c>
      <c r="F162" s="51">
        <v>2.3</v>
      </c>
      <c r="G162" s="51">
        <v>1.9</v>
      </c>
      <c r="H162" s="82">
        <v>44927</v>
      </c>
      <c r="I162" s="82">
        <v>45444</v>
      </c>
      <c r="J162" s="51">
        <v>0.8</v>
      </c>
      <c r="K162" s="28" t="s">
        <v>51</v>
      </c>
      <c r="L162" s="28" t="s">
        <v>34</v>
      </c>
    </row>
    <row r="163" s="3" customFormat="1" ht="88" customHeight="1" spans="1:12">
      <c r="A163" s="28">
        <f>SUBTOTAL(3,$B$159:B163)</f>
        <v>5</v>
      </c>
      <c r="B163" s="31" t="s">
        <v>603</v>
      </c>
      <c r="C163" s="31" t="s">
        <v>604</v>
      </c>
      <c r="D163" s="33" t="s">
        <v>605</v>
      </c>
      <c r="E163" s="28" t="s">
        <v>606</v>
      </c>
      <c r="F163" s="51">
        <v>1.5</v>
      </c>
      <c r="G163" s="51">
        <v>1.2</v>
      </c>
      <c r="H163" s="82">
        <v>44866</v>
      </c>
      <c r="I163" s="82">
        <v>45261</v>
      </c>
      <c r="J163" s="51">
        <v>0.9</v>
      </c>
      <c r="K163" s="28" t="s">
        <v>51</v>
      </c>
      <c r="L163" s="28" t="s">
        <v>34</v>
      </c>
    </row>
    <row r="164" s="3" customFormat="1" ht="125" customHeight="1" spans="1:12">
      <c r="A164" s="28">
        <f>SUBTOTAL(3,$B$159:B164)</f>
        <v>6</v>
      </c>
      <c r="B164" s="31" t="s">
        <v>607</v>
      </c>
      <c r="C164" s="31" t="s">
        <v>608</v>
      </c>
      <c r="D164" s="33" t="s">
        <v>609</v>
      </c>
      <c r="E164" s="28" t="s">
        <v>610</v>
      </c>
      <c r="F164" s="51">
        <v>1.5</v>
      </c>
      <c r="G164" s="51">
        <v>1.1</v>
      </c>
      <c r="H164" s="54" t="s">
        <v>322</v>
      </c>
      <c r="I164" s="54" t="s">
        <v>145</v>
      </c>
      <c r="J164" s="51">
        <v>0.8</v>
      </c>
      <c r="K164" s="28" t="s">
        <v>56</v>
      </c>
      <c r="L164" s="28" t="s">
        <v>23</v>
      </c>
    </row>
    <row r="165" s="3" customFormat="1" ht="136" customHeight="1" spans="1:12">
      <c r="A165" s="28">
        <f>SUBTOTAL(3,$B$159:B165)</f>
        <v>7</v>
      </c>
      <c r="B165" s="31" t="s">
        <v>611</v>
      </c>
      <c r="C165" s="31" t="s">
        <v>612</v>
      </c>
      <c r="D165" s="33" t="s">
        <v>613</v>
      </c>
      <c r="E165" s="31" t="s">
        <v>614</v>
      </c>
      <c r="F165" s="51">
        <v>1.4</v>
      </c>
      <c r="G165" s="51">
        <v>0.7</v>
      </c>
      <c r="H165" s="82">
        <v>43739</v>
      </c>
      <c r="I165" s="82">
        <v>45200</v>
      </c>
      <c r="J165" s="51">
        <v>0.6</v>
      </c>
      <c r="K165" s="28" t="s">
        <v>44</v>
      </c>
      <c r="L165" s="28" t="s">
        <v>29</v>
      </c>
    </row>
    <row r="166" s="3" customFormat="1" ht="100" customHeight="1" spans="1:12">
      <c r="A166" s="28">
        <f>SUBTOTAL(3,$B$159:B166)</f>
        <v>8</v>
      </c>
      <c r="B166" s="31" t="s">
        <v>615</v>
      </c>
      <c r="C166" s="31" t="s">
        <v>616</v>
      </c>
      <c r="D166" s="33" t="s">
        <v>617</v>
      </c>
      <c r="E166" s="28" t="s">
        <v>618</v>
      </c>
      <c r="F166" s="51">
        <v>1.35</v>
      </c>
      <c r="G166" s="51">
        <v>1.2</v>
      </c>
      <c r="H166" s="82">
        <v>44896</v>
      </c>
      <c r="I166" s="82">
        <v>45627</v>
      </c>
      <c r="J166" s="51">
        <v>0.9</v>
      </c>
      <c r="K166" s="28" t="s">
        <v>56</v>
      </c>
      <c r="L166" s="28" t="s">
        <v>34</v>
      </c>
    </row>
    <row r="167" s="3" customFormat="1" ht="119" customHeight="1" spans="1:12">
      <c r="A167" s="28">
        <f>SUBTOTAL(3,$B$159:B167)</f>
        <v>9</v>
      </c>
      <c r="B167" s="28" t="s">
        <v>619</v>
      </c>
      <c r="C167" s="28" t="s">
        <v>620</v>
      </c>
      <c r="D167" s="30" t="s">
        <v>621</v>
      </c>
      <c r="E167" s="28" t="s">
        <v>622</v>
      </c>
      <c r="F167" s="51">
        <v>1.35</v>
      </c>
      <c r="G167" s="51">
        <v>0.9</v>
      </c>
      <c r="H167" s="82">
        <v>44621</v>
      </c>
      <c r="I167" s="82">
        <v>45139</v>
      </c>
      <c r="J167" s="51">
        <v>0.1</v>
      </c>
      <c r="K167" s="28" t="s">
        <v>51</v>
      </c>
      <c r="L167" s="28" t="s">
        <v>34</v>
      </c>
    </row>
    <row r="168" s="3" customFormat="1" ht="88" customHeight="1" spans="1:12">
      <c r="A168" s="28">
        <f>SUBTOTAL(3,$B$159:B168)</f>
        <v>10</v>
      </c>
      <c r="B168" s="31" t="s">
        <v>623</v>
      </c>
      <c r="C168" s="31" t="s">
        <v>624</v>
      </c>
      <c r="D168" s="33" t="s">
        <v>625</v>
      </c>
      <c r="E168" s="28" t="s">
        <v>606</v>
      </c>
      <c r="F168" s="51">
        <v>1.3</v>
      </c>
      <c r="G168" s="51">
        <v>1.1</v>
      </c>
      <c r="H168" s="54" t="s">
        <v>322</v>
      </c>
      <c r="I168" s="54" t="s">
        <v>154</v>
      </c>
      <c r="J168" s="51">
        <v>0.5</v>
      </c>
      <c r="K168" s="28" t="s">
        <v>51</v>
      </c>
      <c r="L168" s="28" t="s">
        <v>29</v>
      </c>
    </row>
    <row r="169" s="3" customFormat="1" ht="75" customHeight="1" spans="1:12">
      <c r="A169" s="28">
        <f>SUBTOTAL(3,$B$159:B169)</f>
        <v>11</v>
      </c>
      <c r="B169" s="31" t="s">
        <v>626</v>
      </c>
      <c r="C169" s="31" t="s">
        <v>627</v>
      </c>
      <c r="D169" s="33" t="s">
        <v>628</v>
      </c>
      <c r="E169" s="31" t="s">
        <v>629</v>
      </c>
      <c r="F169" s="51">
        <v>1.25</v>
      </c>
      <c r="G169" s="51">
        <v>1.2</v>
      </c>
      <c r="H169" s="82">
        <v>44136</v>
      </c>
      <c r="I169" s="82">
        <v>45261</v>
      </c>
      <c r="J169" s="51">
        <v>0.05</v>
      </c>
      <c r="K169" s="28" t="s">
        <v>51</v>
      </c>
      <c r="L169" s="28" t="s">
        <v>23</v>
      </c>
    </row>
    <row r="170" s="3" customFormat="1" ht="102" customHeight="1" spans="1:12">
      <c r="A170" s="28">
        <f>SUBTOTAL(3,$B$159:B170)</f>
        <v>12</v>
      </c>
      <c r="B170" s="31" t="s">
        <v>630</v>
      </c>
      <c r="C170" s="31" t="s">
        <v>631</v>
      </c>
      <c r="D170" s="33" t="s">
        <v>632</v>
      </c>
      <c r="E170" s="31" t="s">
        <v>633</v>
      </c>
      <c r="F170" s="51">
        <v>1.25</v>
      </c>
      <c r="G170" s="51">
        <v>1</v>
      </c>
      <c r="H170" s="82">
        <v>44835</v>
      </c>
      <c r="I170" s="82">
        <v>45566</v>
      </c>
      <c r="J170" s="51">
        <v>0.4</v>
      </c>
      <c r="K170" s="28" t="s">
        <v>44</v>
      </c>
      <c r="L170" s="28" t="s">
        <v>23</v>
      </c>
    </row>
    <row r="171" s="3" customFormat="1" ht="111" customHeight="1" spans="1:12">
      <c r="A171" s="28">
        <f>SUBTOTAL(3,$B$159:B171)</f>
        <v>13</v>
      </c>
      <c r="B171" s="31" t="s">
        <v>634</v>
      </c>
      <c r="C171" s="31" t="s">
        <v>635</v>
      </c>
      <c r="D171" s="33" t="s">
        <v>636</v>
      </c>
      <c r="E171" s="31" t="s">
        <v>637</v>
      </c>
      <c r="F171" s="51">
        <v>0.8</v>
      </c>
      <c r="G171" s="51">
        <v>0.45</v>
      </c>
      <c r="H171" s="54" t="s">
        <v>322</v>
      </c>
      <c r="I171" s="54" t="s">
        <v>226</v>
      </c>
      <c r="J171" s="51">
        <v>0.59</v>
      </c>
      <c r="K171" s="28" t="s">
        <v>51</v>
      </c>
      <c r="L171" s="28" t="s">
        <v>34</v>
      </c>
    </row>
    <row r="172" s="3" customFormat="1" ht="72" customHeight="1" spans="1:12">
      <c r="A172" s="28">
        <f>SUBTOTAL(3,$B$159:B172)</f>
        <v>14</v>
      </c>
      <c r="B172" s="31" t="s">
        <v>638</v>
      </c>
      <c r="C172" s="31" t="s">
        <v>639</v>
      </c>
      <c r="D172" s="33" t="s">
        <v>640</v>
      </c>
      <c r="E172" s="31" t="s">
        <v>641</v>
      </c>
      <c r="F172" s="53">
        <v>0.35</v>
      </c>
      <c r="G172" s="53">
        <v>0.25</v>
      </c>
      <c r="H172" s="52">
        <v>44621</v>
      </c>
      <c r="I172" s="52">
        <v>45261</v>
      </c>
      <c r="J172" s="53">
        <v>0.17</v>
      </c>
      <c r="K172" s="31" t="s">
        <v>51</v>
      </c>
      <c r="L172" s="31" t="s">
        <v>23</v>
      </c>
    </row>
    <row r="173" s="3" customFormat="1" ht="81" customHeight="1" spans="1:12">
      <c r="A173" s="28">
        <f>SUBTOTAL(3,$B$159:B173)</f>
        <v>15</v>
      </c>
      <c r="B173" s="28" t="s">
        <v>642</v>
      </c>
      <c r="C173" s="28" t="s">
        <v>643</v>
      </c>
      <c r="D173" s="30" t="s">
        <v>644</v>
      </c>
      <c r="E173" s="28" t="s">
        <v>641</v>
      </c>
      <c r="F173" s="53">
        <v>0.2</v>
      </c>
      <c r="G173" s="53">
        <v>0.2</v>
      </c>
      <c r="H173" s="52">
        <v>44593</v>
      </c>
      <c r="I173" s="52">
        <v>45017</v>
      </c>
      <c r="J173" s="53">
        <v>0.09</v>
      </c>
      <c r="K173" s="28" t="s">
        <v>28</v>
      </c>
      <c r="L173" s="28" t="s">
        <v>29</v>
      </c>
    </row>
    <row r="174" s="8" customFormat="1" ht="30" customHeight="1" spans="1:12">
      <c r="A174" s="75" t="s">
        <v>645</v>
      </c>
      <c r="B174" s="76" t="s">
        <v>646</v>
      </c>
      <c r="C174" s="26">
        <f>SUBTOTAL(3,C175:C185)</f>
        <v>11</v>
      </c>
      <c r="D174" s="27"/>
      <c r="E174" s="72"/>
      <c r="F174" s="49">
        <f>SUBTOTAL(9,F175:F185)</f>
        <v>11.4004</v>
      </c>
      <c r="G174" s="49">
        <f>SUBTOTAL(9,G175:G185)</f>
        <v>8.7797</v>
      </c>
      <c r="H174" s="50"/>
      <c r="I174" s="50"/>
      <c r="J174" s="49">
        <f>SUBTOTAL(9,J175:J185)</f>
        <v>4.222</v>
      </c>
      <c r="K174" s="76"/>
      <c r="L174" s="76"/>
    </row>
    <row r="175" s="3" customFormat="1" ht="88" customHeight="1" spans="1:12">
      <c r="A175" s="28">
        <f>SUBTOTAL(3,$B$175:B175)</f>
        <v>1</v>
      </c>
      <c r="B175" s="31" t="s">
        <v>647</v>
      </c>
      <c r="C175" s="32" t="s">
        <v>648</v>
      </c>
      <c r="D175" s="33" t="s">
        <v>649</v>
      </c>
      <c r="E175" s="31" t="s">
        <v>650</v>
      </c>
      <c r="F175" s="53">
        <v>4.3149</v>
      </c>
      <c r="G175" s="53">
        <v>3.0834</v>
      </c>
      <c r="H175" s="52">
        <v>44743</v>
      </c>
      <c r="I175" s="52">
        <v>45627</v>
      </c>
      <c r="J175" s="53">
        <v>0.7</v>
      </c>
      <c r="K175" s="31" t="s">
        <v>71</v>
      </c>
      <c r="L175" s="31" t="s">
        <v>23</v>
      </c>
    </row>
    <row r="176" s="3" customFormat="1" ht="117" customHeight="1" spans="1:12">
      <c r="A176" s="28">
        <f>SUBTOTAL(3,$B$175:B176)</f>
        <v>2</v>
      </c>
      <c r="B176" s="28" t="s">
        <v>651</v>
      </c>
      <c r="C176" s="29" t="s">
        <v>652</v>
      </c>
      <c r="D176" s="30" t="s">
        <v>653</v>
      </c>
      <c r="E176" s="28" t="s">
        <v>654</v>
      </c>
      <c r="F176" s="51">
        <f>20000/(10000)</f>
        <v>2</v>
      </c>
      <c r="G176" s="51">
        <f>16000/(10000)</f>
        <v>1.6</v>
      </c>
      <c r="H176" s="54">
        <v>44835</v>
      </c>
      <c r="I176" s="54">
        <v>44927</v>
      </c>
      <c r="J176" s="55">
        <v>0.6</v>
      </c>
      <c r="K176" s="28" t="s">
        <v>56</v>
      </c>
      <c r="L176" s="28" t="s">
        <v>34</v>
      </c>
    </row>
    <row r="177" s="3" customFormat="1" ht="116" customHeight="1" spans="1:12">
      <c r="A177" s="28">
        <f>SUBTOTAL(3,$B$175:B177)</f>
        <v>3</v>
      </c>
      <c r="B177" s="28" t="s">
        <v>655</v>
      </c>
      <c r="C177" s="29" t="s">
        <v>656</v>
      </c>
      <c r="D177" s="30" t="s">
        <v>657</v>
      </c>
      <c r="E177" s="28" t="s">
        <v>658</v>
      </c>
      <c r="F177" s="51">
        <f>13000/(10000)</f>
        <v>1.3</v>
      </c>
      <c r="G177" s="51">
        <f>8000/(10000)</f>
        <v>0.8</v>
      </c>
      <c r="H177" s="54">
        <v>44986</v>
      </c>
      <c r="I177" s="54">
        <v>45352</v>
      </c>
      <c r="J177" s="51">
        <v>0.5</v>
      </c>
      <c r="K177" s="28" t="s">
        <v>39</v>
      </c>
      <c r="L177" s="28" t="s">
        <v>34</v>
      </c>
    </row>
    <row r="178" s="3" customFormat="1" ht="90" customHeight="1" spans="1:12">
      <c r="A178" s="28">
        <f>SUBTOTAL(3,$B$175:B178)</f>
        <v>4</v>
      </c>
      <c r="B178" s="28" t="s">
        <v>659</v>
      </c>
      <c r="C178" s="29" t="s">
        <v>660</v>
      </c>
      <c r="D178" s="30" t="s">
        <v>661</v>
      </c>
      <c r="E178" s="28" t="s">
        <v>662</v>
      </c>
      <c r="F178" s="51">
        <v>1</v>
      </c>
      <c r="G178" s="51">
        <v>0.82</v>
      </c>
      <c r="H178" s="52">
        <v>44988</v>
      </c>
      <c r="I178" s="52">
        <v>45476</v>
      </c>
      <c r="J178" s="51">
        <v>0.4</v>
      </c>
      <c r="K178" s="28" t="s">
        <v>39</v>
      </c>
      <c r="L178" s="28" t="s">
        <v>29</v>
      </c>
    </row>
    <row r="179" s="3" customFormat="1" ht="115" customHeight="1" spans="1:12">
      <c r="A179" s="28">
        <f>SUBTOTAL(3,$B$175:B179)</f>
        <v>5</v>
      </c>
      <c r="B179" s="28" t="s">
        <v>663</v>
      </c>
      <c r="C179" s="29" t="s">
        <v>664</v>
      </c>
      <c r="D179" s="30" t="s">
        <v>665</v>
      </c>
      <c r="E179" s="28" t="s">
        <v>666</v>
      </c>
      <c r="F179" s="51">
        <v>1</v>
      </c>
      <c r="G179" s="51">
        <v>0.85</v>
      </c>
      <c r="H179" s="52">
        <v>44947</v>
      </c>
      <c r="I179" s="52">
        <v>45220</v>
      </c>
      <c r="J179" s="51">
        <v>1</v>
      </c>
      <c r="K179" s="28" t="s">
        <v>33</v>
      </c>
      <c r="L179" s="28" t="s">
        <v>34</v>
      </c>
    </row>
    <row r="180" s="3" customFormat="1" ht="120" customHeight="1" spans="1:12">
      <c r="A180" s="28">
        <f>SUBTOTAL(3,$B$175:B180)</f>
        <v>6</v>
      </c>
      <c r="B180" s="28" t="s">
        <v>667</v>
      </c>
      <c r="C180" s="29" t="s">
        <v>668</v>
      </c>
      <c r="D180" s="30" t="s">
        <v>669</v>
      </c>
      <c r="E180" s="28" t="s">
        <v>670</v>
      </c>
      <c r="F180" s="51">
        <v>0.873</v>
      </c>
      <c r="G180" s="51">
        <v>0.8338</v>
      </c>
      <c r="H180" s="52">
        <v>44935</v>
      </c>
      <c r="I180" s="52">
        <v>45635</v>
      </c>
      <c r="J180" s="51">
        <v>0.45</v>
      </c>
      <c r="K180" s="28" t="s">
        <v>56</v>
      </c>
      <c r="L180" s="28" t="s">
        <v>34</v>
      </c>
    </row>
    <row r="181" s="3" customFormat="1" ht="130" customHeight="1" spans="1:12">
      <c r="A181" s="28">
        <f>SUBTOTAL(3,$B$175:B181)</f>
        <v>7</v>
      </c>
      <c r="B181" s="28" t="s">
        <v>671</v>
      </c>
      <c r="C181" s="29" t="s">
        <v>672</v>
      </c>
      <c r="D181" s="30" t="s">
        <v>673</v>
      </c>
      <c r="E181" s="28" t="s">
        <v>674</v>
      </c>
      <c r="F181" s="51">
        <v>0.3</v>
      </c>
      <c r="G181" s="51">
        <v>0.2</v>
      </c>
      <c r="H181" s="52">
        <v>44976</v>
      </c>
      <c r="I181" s="52">
        <v>45645</v>
      </c>
      <c r="J181" s="51">
        <v>0.1</v>
      </c>
      <c r="K181" s="28" t="s">
        <v>56</v>
      </c>
      <c r="L181" s="28" t="s">
        <v>34</v>
      </c>
    </row>
    <row r="182" s="3" customFormat="1" ht="75" customHeight="1" spans="1:12">
      <c r="A182" s="28">
        <f>SUBTOTAL(3,$B$175:B182)</f>
        <v>8</v>
      </c>
      <c r="B182" s="28" t="s">
        <v>675</v>
      </c>
      <c r="C182" s="29" t="s">
        <v>676</v>
      </c>
      <c r="D182" s="30" t="s">
        <v>677</v>
      </c>
      <c r="E182" s="28" t="s">
        <v>674</v>
      </c>
      <c r="F182" s="51">
        <v>0.2325</v>
      </c>
      <c r="G182" s="51">
        <v>0.2325</v>
      </c>
      <c r="H182" s="52">
        <v>44753</v>
      </c>
      <c r="I182" s="52">
        <v>44996</v>
      </c>
      <c r="J182" s="51">
        <v>0.252</v>
      </c>
      <c r="K182" s="28" t="s">
        <v>111</v>
      </c>
      <c r="L182" s="28" t="s">
        <v>34</v>
      </c>
    </row>
    <row r="183" s="3" customFormat="1" ht="111" customHeight="1" spans="1:12">
      <c r="A183" s="28">
        <f>SUBTOTAL(3,$B$175:B183)</f>
        <v>9</v>
      </c>
      <c r="B183" s="28" t="s">
        <v>678</v>
      </c>
      <c r="C183" s="29" t="s">
        <v>679</v>
      </c>
      <c r="D183" s="30" t="s">
        <v>680</v>
      </c>
      <c r="E183" s="28" t="s">
        <v>681</v>
      </c>
      <c r="F183" s="51">
        <v>0.15</v>
      </c>
      <c r="G183" s="51">
        <v>0.15</v>
      </c>
      <c r="H183" s="52">
        <v>44788</v>
      </c>
      <c r="I183" s="52">
        <v>45092</v>
      </c>
      <c r="J183" s="51">
        <v>0.09</v>
      </c>
      <c r="K183" s="28" t="s">
        <v>56</v>
      </c>
      <c r="L183" s="28" t="s">
        <v>34</v>
      </c>
    </row>
    <row r="184" s="3" customFormat="1" ht="69" customHeight="1" spans="1:12">
      <c r="A184" s="28">
        <f>SUBTOTAL(3,$B$175:B184)</f>
        <v>10</v>
      </c>
      <c r="B184" s="28" t="s">
        <v>682</v>
      </c>
      <c r="C184" s="29" t="s">
        <v>683</v>
      </c>
      <c r="D184" s="30" t="s">
        <v>684</v>
      </c>
      <c r="E184" s="28" t="s">
        <v>662</v>
      </c>
      <c r="F184" s="51">
        <v>0.15</v>
      </c>
      <c r="G184" s="51">
        <v>0.15</v>
      </c>
      <c r="H184" s="52">
        <v>44789</v>
      </c>
      <c r="I184" s="52">
        <v>45093</v>
      </c>
      <c r="J184" s="51">
        <v>0.06</v>
      </c>
      <c r="K184" s="28" t="s">
        <v>56</v>
      </c>
      <c r="L184" s="28" t="s">
        <v>34</v>
      </c>
    </row>
    <row r="185" s="3" customFormat="1" ht="100" customHeight="1" spans="1:12">
      <c r="A185" s="28">
        <f>SUBTOTAL(3,$B$175:B185)</f>
        <v>11</v>
      </c>
      <c r="B185" s="28" t="s">
        <v>685</v>
      </c>
      <c r="C185" s="29" t="s">
        <v>686</v>
      </c>
      <c r="D185" s="30" t="s">
        <v>687</v>
      </c>
      <c r="E185" s="28" t="s">
        <v>688</v>
      </c>
      <c r="F185" s="51">
        <v>0.08</v>
      </c>
      <c r="G185" s="51">
        <v>0.06</v>
      </c>
      <c r="H185" s="52">
        <v>44943</v>
      </c>
      <c r="I185" s="52">
        <v>45277</v>
      </c>
      <c r="J185" s="51">
        <v>0.07</v>
      </c>
      <c r="K185" s="28" t="s">
        <v>111</v>
      </c>
      <c r="L185" s="28" t="s">
        <v>34</v>
      </c>
    </row>
    <row r="186" s="8" customFormat="1" ht="30" customHeight="1" spans="1:12">
      <c r="A186" s="72" t="s">
        <v>689</v>
      </c>
      <c r="B186" s="72" t="s">
        <v>690</v>
      </c>
      <c r="C186" s="26">
        <f>SUBTOTAL(3,C187:C195)</f>
        <v>9</v>
      </c>
      <c r="D186" s="73"/>
      <c r="E186" s="72"/>
      <c r="F186" s="49">
        <f>SUBTOTAL(9,F187:F195)</f>
        <v>13.7003</v>
      </c>
      <c r="G186" s="49">
        <f>SUBTOTAL(9,G187:G195)</f>
        <v>10.0599</v>
      </c>
      <c r="H186" s="50"/>
      <c r="I186" s="50"/>
      <c r="J186" s="49">
        <f>SUBTOTAL(9,J187:J195)</f>
        <v>7.5</v>
      </c>
      <c r="K186" s="72"/>
      <c r="L186" s="72"/>
    </row>
    <row r="187" s="3" customFormat="1" ht="133" customHeight="1" spans="1:12">
      <c r="A187" s="28">
        <f>SUBTOTAL(3,$B$187:B187)</f>
        <v>1</v>
      </c>
      <c r="B187" s="28" t="s">
        <v>691</v>
      </c>
      <c r="C187" s="29" t="s">
        <v>692</v>
      </c>
      <c r="D187" s="30" t="s">
        <v>693</v>
      </c>
      <c r="E187" s="31" t="s">
        <v>694</v>
      </c>
      <c r="F187" s="51">
        <v>5.02</v>
      </c>
      <c r="G187" s="51">
        <v>4.67</v>
      </c>
      <c r="H187" s="52">
        <v>44713</v>
      </c>
      <c r="I187" s="52">
        <v>45261</v>
      </c>
      <c r="J187" s="51">
        <v>2.9</v>
      </c>
      <c r="K187" s="28" t="s">
        <v>56</v>
      </c>
      <c r="L187" s="28" t="s">
        <v>29</v>
      </c>
    </row>
    <row r="188" s="3" customFormat="1" ht="114" customHeight="1" spans="1:12">
      <c r="A188" s="28">
        <f>SUBTOTAL(3,$B$187:B188)</f>
        <v>2</v>
      </c>
      <c r="B188" s="28" t="s">
        <v>695</v>
      </c>
      <c r="C188" s="29" t="s">
        <v>696</v>
      </c>
      <c r="D188" s="30" t="s">
        <v>697</v>
      </c>
      <c r="E188" s="28" t="s">
        <v>698</v>
      </c>
      <c r="F188" s="51">
        <v>3</v>
      </c>
      <c r="G188" s="51">
        <v>1</v>
      </c>
      <c r="H188" s="54">
        <v>44986</v>
      </c>
      <c r="I188" s="54">
        <v>45261</v>
      </c>
      <c r="J188" s="51">
        <v>1</v>
      </c>
      <c r="K188" s="28" t="s">
        <v>51</v>
      </c>
      <c r="L188" s="31" t="s">
        <v>29</v>
      </c>
    </row>
    <row r="189" s="3" customFormat="1" ht="88" customHeight="1" spans="1:12">
      <c r="A189" s="28">
        <f>SUBTOTAL(3,$B$187:B189)</f>
        <v>3</v>
      </c>
      <c r="B189" s="38" t="s">
        <v>699</v>
      </c>
      <c r="C189" s="36" t="s">
        <v>700</v>
      </c>
      <c r="D189" s="39" t="s">
        <v>701</v>
      </c>
      <c r="E189" s="38" t="s">
        <v>702</v>
      </c>
      <c r="F189" s="55">
        <v>1.6</v>
      </c>
      <c r="G189" s="55">
        <v>1.2</v>
      </c>
      <c r="H189" s="52" t="s">
        <v>50</v>
      </c>
      <c r="I189" s="52" t="s">
        <v>171</v>
      </c>
      <c r="J189" s="53">
        <v>1.2</v>
      </c>
      <c r="K189" s="28" t="s">
        <v>400</v>
      </c>
      <c r="L189" s="38" t="s">
        <v>29</v>
      </c>
    </row>
    <row r="190" s="3" customFormat="1" ht="98" customHeight="1" spans="1:12">
      <c r="A190" s="28">
        <f>SUBTOTAL(3,$B$187:B190)</f>
        <v>4</v>
      </c>
      <c r="B190" s="31" t="s">
        <v>703</v>
      </c>
      <c r="C190" s="32" t="s">
        <v>704</v>
      </c>
      <c r="D190" s="33" t="s">
        <v>705</v>
      </c>
      <c r="E190" s="28" t="s">
        <v>706</v>
      </c>
      <c r="F190" s="53">
        <v>1.5203</v>
      </c>
      <c r="G190" s="53">
        <v>1.2399</v>
      </c>
      <c r="H190" s="52">
        <v>44501</v>
      </c>
      <c r="I190" s="52">
        <v>45261</v>
      </c>
      <c r="J190" s="53">
        <v>0.55</v>
      </c>
      <c r="K190" s="31" t="s">
        <v>400</v>
      </c>
      <c r="L190" s="31" t="s">
        <v>34</v>
      </c>
    </row>
    <row r="191" s="3" customFormat="1" ht="141" customHeight="1" spans="1:12">
      <c r="A191" s="28">
        <f>SUBTOTAL(3,$B$187:B191)</f>
        <v>5</v>
      </c>
      <c r="B191" s="38" t="s">
        <v>707</v>
      </c>
      <c r="C191" s="36" t="s">
        <v>708</v>
      </c>
      <c r="D191" s="39" t="s">
        <v>709</v>
      </c>
      <c r="E191" s="28" t="s">
        <v>702</v>
      </c>
      <c r="F191" s="55">
        <v>1.1</v>
      </c>
      <c r="G191" s="55">
        <v>0.8</v>
      </c>
      <c r="H191" s="52" t="s">
        <v>710</v>
      </c>
      <c r="I191" s="52" t="s">
        <v>163</v>
      </c>
      <c r="J191" s="53">
        <v>0.3</v>
      </c>
      <c r="K191" s="87" t="s">
        <v>51</v>
      </c>
      <c r="L191" s="38" t="s">
        <v>34</v>
      </c>
    </row>
    <row r="192" s="3" customFormat="1" ht="90" customHeight="1" spans="1:12">
      <c r="A192" s="28">
        <f>SUBTOTAL(3,$B$187:B192)</f>
        <v>6</v>
      </c>
      <c r="B192" s="38" t="s">
        <v>711</v>
      </c>
      <c r="C192" s="36" t="s">
        <v>712</v>
      </c>
      <c r="D192" s="39" t="s">
        <v>713</v>
      </c>
      <c r="E192" s="38" t="s">
        <v>702</v>
      </c>
      <c r="F192" s="55">
        <v>0.75</v>
      </c>
      <c r="G192" s="55">
        <v>0.7</v>
      </c>
      <c r="H192" s="52" t="s">
        <v>714</v>
      </c>
      <c r="I192" s="52" t="s">
        <v>163</v>
      </c>
      <c r="J192" s="55">
        <v>0.7</v>
      </c>
      <c r="K192" s="28" t="s">
        <v>400</v>
      </c>
      <c r="L192" s="38" t="s">
        <v>29</v>
      </c>
    </row>
    <row r="193" s="3" customFormat="1" ht="69" customHeight="1" spans="1:12">
      <c r="A193" s="28">
        <f>SUBTOTAL(3,$B$187:B193)</f>
        <v>7</v>
      </c>
      <c r="B193" s="28" t="s">
        <v>715</v>
      </c>
      <c r="C193" s="29" t="s">
        <v>716</v>
      </c>
      <c r="D193" s="30" t="s">
        <v>717</v>
      </c>
      <c r="E193" s="28" t="s">
        <v>718</v>
      </c>
      <c r="F193" s="51">
        <v>0.36</v>
      </c>
      <c r="G193" s="51">
        <v>0.1</v>
      </c>
      <c r="H193" s="54">
        <v>45047</v>
      </c>
      <c r="I193" s="54">
        <v>45261</v>
      </c>
      <c r="J193" s="51">
        <v>0.6</v>
      </c>
      <c r="K193" s="28" t="s">
        <v>44</v>
      </c>
      <c r="L193" s="28" t="s">
        <v>34</v>
      </c>
    </row>
    <row r="194" s="3" customFormat="1" ht="60" customHeight="1" spans="1:12">
      <c r="A194" s="28">
        <f>SUBTOTAL(3,$B$187:B194)</f>
        <v>8</v>
      </c>
      <c r="B194" s="31" t="s">
        <v>719</v>
      </c>
      <c r="C194" s="32" t="s">
        <v>720</v>
      </c>
      <c r="D194" s="33" t="s">
        <v>721</v>
      </c>
      <c r="E194" s="31" t="s">
        <v>722</v>
      </c>
      <c r="F194" s="53">
        <v>0.2</v>
      </c>
      <c r="G194" s="53">
        <v>0.2</v>
      </c>
      <c r="H194" s="52" t="s">
        <v>210</v>
      </c>
      <c r="I194" s="52" t="s">
        <v>163</v>
      </c>
      <c r="J194" s="53">
        <v>0.1</v>
      </c>
      <c r="K194" s="31" t="s">
        <v>400</v>
      </c>
      <c r="L194" s="31" t="s">
        <v>34</v>
      </c>
    </row>
    <row r="195" s="3" customFormat="1" ht="100" customHeight="1" spans="1:12">
      <c r="A195" s="28">
        <f>SUBTOTAL(3,$B$187:B195)</f>
        <v>9</v>
      </c>
      <c r="B195" s="28" t="s">
        <v>723</v>
      </c>
      <c r="C195" s="88" t="s">
        <v>724</v>
      </c>
      <c r="D195" s="69" t="s">
        <v>725</v>
      </c>
      <c r="E195" s="28" t="s">
        <v>718</v>
      </c>
      <c r="F195" s="51">
        <v>0.15</v>
      </c>
      <c r="G195" s="51">
        <v>0.15</v>
      </c>
      <c r="H195" s="54">
        <v>45047</v>
      </c>
      <c r="I195" s="54">
        <v>45261</v>
      </c>
      <c r="J195" s="51">
        <v>0.15</v>
      </c>
      <c r="K195" s="28" t="s">
        <v>44</v>
      </c>
      <c r="L195" s="28" t="s">
        <v>34</v>
      </c>
    </row>
    <row r="196" s="8" customFormat="1" ht="30" customHeight="1" spans="1:12">
      <c r="A196" s="72" t="s">
        <v>726</v>
      </c>
      <c r="B196" s="40" t="s">
        <v>727</v>
      </c>
      <c r="C196" s="26">
        <f>SUBTOTAL(3,C197:C204)</f>
        <v>8</v>
      </c>
      <c r="D196" s="41"/>
      <c r="E196" s="72"/>
      <c r="F196" s="49">
        <f>SUBTOTAL(9,F197:F204)</f>
        <v>8.43</v>
      </c>
      <c r="G196" s="49">
        <f>SUBTOTAL(9,G197:G204)</f>
        <v>7.039</v>
      </c>
      <c r="H196" s="50"/>
      <c r="I196" s="50"/>
      <c r="J196" s="49">
        <f>SUBTOTAL(9,J197:J204)</f>
        <v>4.09</v>
      </c>
      <c r="K196" s="72"/>
      <c r="L196" s="72"/>
    </row>
    <row r="197" s="3" customFormat="1" ht="94" customHeight="1" spans="1:12">
      <c r="A197" s="28">
        <f>SUBTOTAL(3,$B$197:B197)</f>
        <v>1</v>
      </c>
      <c r="B197" s="31" t="s">
        <v>728</v>
      </c>
      <c r="C197" s="32" t="s">
        <v>729</v>
      </c>
      <c r="D197" s="33" t="s">
        <v>730</v>
      </c>
      <c r="E197" s="31" t="s">
        <v>731</v>
      </c>
      <c r="F197" s="53">
        <v>3</v>
      </c>
      <c r="G197" s="53">
        <v>2.4</v>
      </c>
      <c r="H197" s="54">
        <v>44470</v>
      </c>
      <c r="I197" s="54">
        <v>45627</v>
      </c>
      <c r="J197" s="51">
        <v>0.5</v>
      </c>
      <c r="K197" s="31" t="s">
        <v>33</v>
      </c>
      <c r="L197" s="31" t="s">
        <v>29</v>
      </c>
    </row>
    <row r="198" s="3" customFormat="1" ht="114" customHeight="1" spans="1:12">
      <c r="A198" s="28">
        <f>SUBTOTAL(3,$B$197:B198)</f>
        <v>2</v>
      </c>
      <c r="B198" s="31" t="s">
        <v>732</v>
      </c>
      <c r="C198" s="32" t="s">
        <v>733</v>
      </c>
      <c r="D198" s="33" t="s">
        <v>734</v>
      </c>
      <c r="E198" s="31" t="s">
        <v>735</v>
      </c>
      <c r="F198" s="53">
        <v>2</v>
      </c>
      <c r="G198" s="53">
        <v>2</v>
      </c>
      <c r="H198" s="54">
        <v>44986</v>
      </c>
      <c r="I198" s="54">
        <v>45261</v>
      </c>
      <c r="J198" s="51">
        <v>2</v>
      </c>
      <c r="K198" s="31" t="s">
        <v>423</v>
      </c>
      <c r="L198" s="31" t="s">
        <v>23</v>
      </c>
    </row>
    <row r="199" s="3" customFormat="1" ht="125" customHeight="1" spans="1:12">
      <c r="A199" s="28">
        <f>SUBTOTAL(3,$B$197:B199)</f>
        <v>3</v>
      </c>
      <c r="B199" s="31" t="s">
        <v>736</v>
      </c>
      <c r="C199" s="32" t="s">
        <v>737</v>
      </c>
      <c r="D199" s="33" t="s">
        <v>738</v>
      </c>
      <c r="E199" s="31" t="s">
        <v>731</v>
      </c>
      <c r="F199" s="53">
        <v>1.2</v>
      </c>
      <c r="G199" s="53">
        <v>0.8</v>
      </c>
      <c r="H199" s="54">
        <v>44621</v>
      </c>
      <c r="I199" s="54">
        <v>45261</v>
      </c>
      <c r="J199" s="51">
        <v>0.59</v>
      </c>
      <c r="K199" s="31" t="s">
        <v>56</v>
      </c>
      <c r="L199" s="31" t="s">
        <v>29</v>
      </c>
    </row>
    <row r="200" s="3" customFormat="1" ht="95" customHeight="1" spans="1:12">
      <c r="A200" s="28">
        <f>SUBTOTAL(3,$B$197:B200)</f>
        <v>4</v>
      </c>
      <c r="B200" s="31" t="s">
        <v>739</v>
      </c>
      <c r="C200" s="32" t="s">
        <v>740</v>
      </c>
      <c r="D200" s="33" t="s">
        <v>741</v>
      </c>
      <c r="E200" s="31" t="s">
        <v>735</v>
      </c>
      <c r="F200" s="53">
        <v>0.7</v>
      </c>
      <c r="G200" s="53">
        <v>0.6</v>
      </c>
      <c r="H200" s="54">
        <v>44866</v>
      </c>
      <c r="I200" s="54">
        <v>45261</v>
      </c>
      <c r="J200" s="51">
        <v>0.5</v>
      </c>
      <c r="K200" s="31" t="s">
        <v>423</v>
      </c>
      <c r="L200" s="31" t="s">
        <v>29</v>
      </c>
    </row>
    <row r="201" s="3" customFormat="1" ht="105" customHeight="1" spans="1:12">
      <c r="A201" s="28">
        <f>SUBTOTAL(3,$B$197:B201)</f>
        <v>5</v>
      </c>
      <c r="B201" s="31" t="s">
        <v>742</v>
      </c>
      <c r="C201" s="32" t="s">
        <v>743</v>
      </c>
      <c r="D201" s="33" t="s">
        <v>744</v>
      </c>
      <c r="E201" s="31" t="s">
        <v>735</v>
      </c>
      <c r="F201" s="53">
        <v>0.7</v>
      </c>
      <c r="G201" s="53">
        <v>0.7</v>
      </c>
      <c r="H201" s="54">
        <v>44713</v>
      </c>
      <c r="I201" s="54">
        <v>45139</v>
      </c>
      <c r="J201" s="51">
        <v>0.2</v>
      </c>
      <c r="K201" s="31" t="s">
        <v>44</v>
      </c>
      <c r="L201" s="31" t="s">
        <v>29</v>
      </c>
    </row>
    <row r="202" s="3" customFormat="1" ht="156" customHeight="1" spans="1:12">
      <c r="A202" s="28">
        <f>SUBTOTAL(3,$B$197:B202)</f>
        <v>6</v>
      </c>
      <c r="B202" s="31" t="s">
        <v>745</v>
      </c>
      <c r="C202" s="32" t="s">
        <v>746</v>
      </c>
      <c r="D202" s="33" t="s">
        <v>747</v>
      </c>
      <c r="E202" s="31" t="s">
        <v>735</v>
      </c>
      <c r="F202" s="53">
        <v>0.48</v>
      </c>
      <c r="G202" s="53">
        <v>0.289</v>
      </c>
      <c r="H202" s="54">
        <v>44896</v>
      </c>
      <c r="I202" s="54">
        <v>45992</v>
      </c>
      <c r="J202" s="51">
        <v>0.15</v>
      </c>
      <c r="K202" s="31" t="s">
        <v>28</v>
      </c>
      <c r="L202" s="31" t="s">
        <v>29</v>
      </c>
    </row>
    <row r="203" s="3" customFormat="1" ht="150" customHeight="1" spans="1:12">
      <c r="A203" s="28">
        <f>SUBTOTAL(3,$B$197:B203)</f>
        <v>7</v>
      </c>
      <c r="B203" s="31" t="s">
        <v>748</v>
      </c>
      <c r="C203" s="32" t="s">
        <v>749</v>
      </c>
      <c r="D203" s="33" t="s">
        <v>750</v>
      </c>
      <c r="E203" s="31" t="s">
        <v>751</v>
      </c>
      <c r="F203" s="53">
        <v>0.28</v>
      </c>
      <c r="G203" s="53">
        <v>0.2</v>
      </c>
      <c r="H203" s="54">
        <v>44896</v>
      </c>
      <c r="I203" s="54">
        <v>45139</v>
      </c>
      <c r="J203" s="51">
        <v>0.13</v>
      </c>
      <c r="K203" s="31" t="s">
        <v>33</v>
      </c>
      <c r="L203" s="31" t="s">
        <v>29</v>
      </c>
    </row>
    <row r="204" s="3" customFormat="1" ht="127" customHeight="1" spans="1:12">
      <c r="A204" s="28">
        <f>SUBTOTAL(3,$B$197:B204)</f>
        <v>8</v>
      </c>
      <c r="B204" s="31" t="s">
        <v>748</v>
      </c>
      <c r="C204" s="32" t="s">
        <v>752</v>
      </c>
      <c r="D204" s="33" t="s">
        <v>753</v>
      </c>
      <c r="E204" s="31" t="s">
        <v>751</v>
      </c>
      <c r="F204" s="53">
        <v>0.07</v>
      </c>
      <c r="G204" s="53">
        <v>0.05</v>
      </c>
      <c r="H204" s="54">
        <v>44897</v>
      </c>
      <c r="I204" s="54">
        <v>45140</v>
      </c>
      <c r="J204" s="51">
        <v>0.02</v>
      </c>
      <c r="K204" s="31" t="s">
        <v>33</v>
      </c>
      <c r="L204" s="31" t="s">
        <v>29</v>
      </c>
    </row>
    <row r="205" s="8" customFormat="1" ht="30" customHeight="1" spans="1:12">
      <c r="A205" s="72" t="s">
        <v>754</v>
      </c>
      <c r="B205" s="72" t="s">
        <v>755</v>
      </c>
      <c r="C205" s="26">
        <f>SUBTOTAL(3,C206:C215)</f>
        <v>10</v>
      </c>
      <c r="D205" s="73"/>
      <c r="E205" s="72"/>
      <c r="F205" s="49">
        <f>SUBTOTAL(9,F206:F215)</f>
        <v>18.68</v>
      </c>
      <c r="G205" s="49">
        <f>SUBTOTAL(9,G206:G215)</f>
        <v>14.36</v>
      </c>
      <c r="H205" s="50"/>
      <c r="I205" s="50"/>
      <c r="J205" s="49">
        <f>SUBTOTAL(9,J206:J215)</f>
        <v>3.6</v>
      </c>
      <c r="K205" s="72"/>
      <c r="L205" s="72"/>
    </row>
    <row r="206" s="3" customFormat="1" ht="102" customHeight="1" spans="1:12">
      <c r="A206" s="28">
        <f>SUBTOTAL(3,$B$206:B206)*1</f>
        <v>1</v>
      </c>
      <c r="B206" s="31" t="s">
        <v>756</v>
      </c>
      <c r="C206" s="32" t="s">
        <v>757</v>
      </c>
      <c r="D206" s="33" t="s">
        <v>758</v>
      </c>
      <c r="E206" s="31" t="s">
        <v>759</v>
      </c>
      <c r="F206" s="53">
        <v>9.6</v>
      </c>
      <c r="G206" s="53">
        <v>7.9</v>
      </c>
      <c r="H206" s="54">
        <v>44348</v>
      </c>
      <c r="I206" s="54">
        <v>45352</v>
      </c>
      <c r="J206" s="53">
        <v>0.5</v>
      </c>
      <c r="K206" s="31" t="s">
        <v>400</v>
      </c>
      <c r="L206" s="28" t="s">
        <v>29</v>
      </c>
    </row>
    <row r="207" s="3" customFormat="1" ht="113" customHeight="1" spans="1:12">
      <c r="A207" s="28">
        <f>SUBTOTAL(3,$B$206:B207)*1</f>
        <v>2</v>
      </c>
      <c r="B207" s="31" t="s">
        <v>760</v>
      </c>
      <c r="C207" s="32" t="s">
        <v>761</v>
      </c>
      <c r="D207" s="33" t="s">
        <v>762</v>
      </c>
      <c r="E207" s="31" t="s">
        <v>759</v>
      </c>
      <c r="F207" s="53">
        <v>3.8</v>
      </c>
      <c r="G207" s="53">
        <v>3</v>
      </c>
      <c r="H207" s="54">
        <v>44805</v>
      </c>
      <c r="I207" s="54">
        <v>45444</v>
      </c>
      <c r="J207" s="53">
        <v>1</v>
      </c>
      <c r="K207" s="31" t="s">
        <v>400</v>
      </c>
      <c r="L207" s="28" t="s">
        <v>23</v>
      </c>
    </row>
    <row r="208" s="3" customFormat="1" ht="120" customHeight="1" spans="1:12">
      <c r="A208" s="28">
        <f>SUBTOTAL(3,$B$206:B208)*1</f>
        <v>3</v>
      </c>
      <c r="B208" s="31" t="s">
        <v>763</v>
      </c>
      <c r="C208" s="32" t="s">
        <v>764</v>
      </c>
      <c r="D208" s="33" t="s">
        <v>765</v>
      </c>
      <c r="E208" s="31" t="s">
        <v>766</v>
      </c>
      <c r="F208" s="53">
        <v>1.15</v>
      </c>
      <c r="G208" s="53">
        <v>1</v>
      </c>
      <c r="H208" s="54">
        <v>44986</v>
      </c>
      <c r="I208" s="54">
        <v>45352</v>
      </c>
      <c r="J208" s="53">
        <v>0.2</v>
      </c>
      <c r="K208" s="31" t="s">
        <v>121</v>
      </c>
      <c r="L208" s="28" t="s">
        <v>34</v>
      </c>
    </row>
    <row r="209" s="3" customFormat="1" ht="73" customHeight="1" spans="1:12">
      <c r="A209" s="28">
        <f>SUBTOTAL(3,$B$206:B209)*1</f>
        <v>4</v>
      </c>
      <c r="B209" s="31" t="s">
        <v>767</v>
      </c>
      <c r="C209" s="32" t="s">
        <v>768</v>
      </c>
      <c r="D209" s="33" t="s">
        <v>769</v>
      </c>
      <c r="E209" s="31" t="s">
        <v>770</v>
      </c>
      <c r="F209" s="53">
        <v>1</v>
      </c>
      <c r="G209" s="53">
        <v>0.58</v>
      </c>
      <c r="H209" s="54" t="s">
        <v>63</v>
      </c>
      <c r="I209" s="54" t="s">
        <v>145</v>
      </c>
      <c r="J209" s="53">
        <v>0.5</v>
      </c>
      <c r="K209" s="31" t="s">
        <v>121</v>
      </c>
      <c r="L209" s="28" t="s">
        <v>34</v>
      </c>
    </row>
    <row r="210" s="3" customFormat="1" ht="74" customHeight="1" spans="1:12">
      <c r="A210" s="28">
        <f>SUBTOTAL(3,$B$206:B210)*1</f>
        <v>5</v>
      </c>
      <c r="B210" s="31" t="s">
        <v>771</v>
      </c>
      <c r="C210" s="32" t="s">
        <v>772</v>
      </c>
      <c r="D210" s="33" t="s">
        <v>773</v>
      </c>
      <c r="E210" s="31" t="s">
        <v>774</v>
      </c>
      <c r="F210" s="53">
        <v>1</v>
      </c>
      <c r="G210" s="53">
        <v>0.45</v>
      </c>
      <c r="H210" s="54">
        <v>44682</v>
      </c>
      <c r="I210" s="54" t="s">
        <v>195</v>
      </c>
      <c r="J210" s="53">
        <v>0.8</v>
      </c>
      <c r="K210" s="31" t="s">
        <v>44</v>
      </c>
      <c r="L210" s="28" t="s">
        <v>23</v>
      </c>
    </row>
    <row r="211" s="3" customFormat="1" ht="75" customHeight="1" spans="1:12">
      <c r="A211" s="28">
        <f>SUBTOTAL(3,$B$206:B211)*1</f>
        <v>6</v>
      </c>
      <c r="B211" s="31" t="s">
        <v>775</v>
      </c>
      <c r="C211" s="32" t="s">
        <v>776</v>
      </c>
      <c r="D211" s="33" t="s">
        <v>777</v>
      </c>
      <c r="E211" s="31" t="s">
        <v>778</v>
      </c>
      <c r="F211" s="53">
        <v>0.85</v>
      </c>
      <c r="G211" s="53">
        <v>0.6</v>
      </c>
      <c r="H211" s="54">
        <v>44440</v>
      </c>
      <c r="I211" s="54">
        <v>45047</v>
      </c>
      <c r="J211" s="53">
        <v>0.2</v>
      </c>
      <c r="K211" s="31" t="s">
        <v>71</v>
      </c>
      <c r="L211" s="28" t="s">
        <v>23</v>
      </c>
    </row>
    <row r="212" s="3" customFormat="1" ht="143" customHeight="1" spans="1:12">
      <c r="A212" s="28">
        <f>SUBTOTAL(3,$B$206:B212)*1</f>
        <v>7</v>
      </c>
      <c r="B212" s="31" t="s">
        <v>779</v>
      </c>
      <c r="C212" s="32" t="s">
        <v>780</v>
      </c>
      <c r="D212" s="33" t="s">
        <v>781</v>
      </c>
      <c r="E212" s="31" t="s">
        <v>782</v>
      </c>
      <c r="F212" s="53">
        <v>0.6</v>
      </c>
      <c r="G212" s="53">
        <v>0.6</v>
      </c>
      <c r="H212" s="54">
        <v>45017</v>
      </c>
      <c r="I212" s="54">
        <v>45352</v>
      </c>
      <c r="J212" s="53">
        <v>0.2</v>
      </c>
      <c r="K212" s="31" t="s">
        <v>33</v>
      </c>
      <c r="L212" s="28" t="s">
        <v>34</v>
      </c>
    </row>
    <row r="213" s="3" customFormat="1" ht="74" customHeight="1" spans="1:12">
      <c r="A213" s="28">
        <f>SUBTOTAL(3,$B$206:B213)*1</f>
        <v>8</v>
      </c>
      <c r="B213" s="31" t="s">
        <v>783</v>
      </c>
      <c r="C213" s="32" t="s">
        <v>784</v>
      </c>
      <c r="D213" s="33" t="s">
        <v>785</v>
      </c>
      <c r="E213" s="31" t="s">
        <v>766</v>
      </c>
      <c r="F213" s="53">
        <v>0.3</v>
      </c>
      <c r="G213" s="53">
        <v>0.05</v>
      </c>
      <c r="H213" s="54">
        <v>44774</v>
      </c>
      <c r="I213" s="54">
        <v>44927</v>
      </c>
      <c r="J213" s="53">
        <v>0.05</v>
      </c>
      <c r="K213" s="31" t="s">
        <v>111</v>
      </c>
      <c r="L213" s="28" t="s">
        <v>23</v>
      </c>
    </row>
    <row r="214" s="3" customFormat="1" ht="74" customHeight="1" spans="1:12">
      <c r="A214" s="28">
        <f>SUBTOTAL(3,$B$206:B214)*1</f>
        <v>9</v>
      </c>
      <c r="B214" s="31" t="s">
        <v>786</v>
      </c>
      <c r="C214" s="32" t="s">
        <v>787</v>
      </c>
      <c r="D214" s="33" t="s">
        <v>788</v>
      </c>
      <c r="E214" s="31" t="s">
        <v>774</v>
      </c>
      <c r="F214" s="53">
        <v>0.22</v>
      </c>
      <c r="G214" s="53">
        <v>0.1</v>
      </c>
      <c r="H214" s="54">
        <v>44682</v>
      </c>
      <c r="I214" s="54">
        <v>45047</v>
      </c>
      <c r="J214" s="53">
        <v>0.1</v>
      </c>
      <c r="K214" s="31" t="s">
        <v>51</v>
      </c>
      <c r="L214" s="28" t="s">
        <v>23</v>
      </c>
    </row>
    <row r="215" s="3" customFormat="1" ht="124" customHeight="1" spans="1:12">
      <c r="A215" s="28">
        <f>SUBTOTAL(3,$B$206:B215)*1</f>
        <v>10</v>
      </c>
      <c r="B215" s="31" t="s">
        <v>789</v>
      </c>
      <c r="C215" s="32" t="s">
        <v>790</v>
      </c>
      <c r="D215" s="33" t="s">
        <v>791</v>
      </c>
      <c r="E215" s="31" t="s">
        <v>766</v>
      </c>
      <c r="F215" s="53">
        <v>0.16</v>
      </c>
      <c r="G215" s="53">
        <v>0.08</v>
      </c>
      <c r="H215" s="54">
        <v>44409</v>
      </c>
      <c r="I215" s="54">
        <v>45261</v>
      </c>
      <c r="J215" s="53">
        <v>0.05</v>
      </c>
      <c r="K215" s="31" t="s">
        <v>44</v>
      </c>
      <c r="L215" s="28" t="s">
        <v>34</v>
      </c>
    </row>
    <row r="216" s="9" customFormat="1" ht="30" customHeight="1" spans="1:12">
      <c r="A216" s="89" t="s">
        <v>792</v>
      </c>
      <c r="B216" s="89" t="s">
        <v>793</v>
      </c>
      <c r="C216" s="26">
        <f>SUBTOTAL(3,C217:C230)</f>
        <v>14</v>
      </c>
      <c r="D216" s="90"/>
      <c r="E216" s="89"/>
      <c r="F216" s="49">
        <f>SUBTOTAL(9,F217:F230)</f>
        <v>12.3696</v>
      </c>
      <c r="G216" s="49">
        <f>SUBTOTAL(9,G217:G230)</f>
        <v>9.4338</v>
      </c>
      <c r="H216" s="50"/>
      <c r="I216" s="50"/>
      <c r="J216" s="49">
        <f>SUBTOTAL(9,J217:J230)</f>
        <v>3.82</v>
      </c>
      <c r="K216" s="89"/>
      <c r="L216" s="89"/>
    </row>
    <row r="217" ht="160" customHeight="1" spans="1:12">
      <c r="A217" s="28">
        <f>SUBTOTAL(3,$B$217:B217)*1</f>
        <v>1</v>
      </c>
      <c r="B217" s="32" t="s">
        <v>794</v>
      </c>
      <c r="C217" s="32" t="s">
        <v>795</v>
      </c>
      <c r="D217" s="91" t="s">
        <v>796</v>
      </c>
      <c r="E217" s="32" t="s">
        <v>797</v>
      </c>
      <c r="F217" s="53">
        <v>2</v>
      </c>
      <c r="G217" s="53">
        <v>1.7278</v>
      </c>
      <c r="H217" s="52">
        <v>44197</v>
      </c>
      <c r="I217" s="52">
        <v>45078</v>
      </c>
      <c r="J217" s="53">
        <v>0.3</v>
      </c>
      <c r="K217" s="32" t="s">
        <v>33</v>
      </c>
      <c r="L217" s="32" t="s">
        <v>34</v>
      </c>
    </row>
    <row r="218" ht="127" customHeight="1" spans="1:12">
      <c r="A218" s="28">
        <f>SUBTOTAL(3,$B$217:B218)*1</f>
        <v>2</v>
      </c>
      <c r="B218" s="32" t="s">
        <v>798</v>
      </c>
      <c r="C218" s="32" t="s">
        <v>799</v>
      </c>
      <c r="D218" s="91" t="s">
        <v>800</v>
      </c>
      <c r="E218" s="32" t="s">
        <v>801</v>
      </c>
      <c r="F218" s="53">
        <v>1.911</v>
      </c>
      <c r="G218" s="53">
        <v>1.5</v>
      </c>
      <c r="H218" s="52">
        <v>44896</v>
      </c>
      <c r="I218" s="52">
        <v>45200</v>
      </c>
      <c r="J218" s="53">
        <v>1.5</v>
      </c>
      <c r="K218" s="32" t="s">
        <v>51</v>
      </c>
      <c r="L218" s="32" t="s">
        <v>34</v>
      </c>
    </row>
    <row r="219" ht="95" customHeight="1" spans="1:12">
      <c r="A219" s="28">
        <f>SUBTOTAL(3,$B$217:B219)*1</f>
        <v>3</v>
      </c>
      <c r="B219" s="32" t="s">
        <v>802</v>
      </c>
      <c r="C219" s="32" t="s">
        <v>803</v>
      </c>
      <c r="D219" s="91" t="s">
        <v>804</v>
      </c>
      <c r="E219" s="32" t="s">
        <v>805</v>
      </c>
      <c r="F219" s="53">
        <v>1.8</v>
      </c>
      <c r="G219" s="53">
        <v>1.3</v>
      </c>
      <c r="H219" s="52">
        <v>44593</v>
      </c>
      <c r="I219" s="52">
        <v>45078</v>
      </c>
      <c r="J219" s="53">
        <v>0.5</v>
      </c>
      <c r="K219" s="32" t="s">
        <v>33</v>
      </c>
      <c r="L219" s="32" t="s">
        <v>29</v>
      </c>
    </row>
    <row r="220" ht="148" customHeight="1" spans="1:12">
      <c r="A220" s="28">
        <f>SUBTOTAL(3,$B$217:B220)*1</f>
        <v>4</v>
      </c>
      <c r="B220" s="32" t="s">
        <v>806</v>
      </c>
      <c r="C220" s="32" t="s">
        <v>807</v>
      </c>
      <c r="D220" s="91" t="s">
        <v>808</v>
      </c>
      <c r="E220" s="32" t="s">
        <v>805</v>
      </c>
      <c r="F220" s="53">
        <v>1.53</v>
      </c>
      <c r="G220" s="53">
        <v>1.21</v>
      </c>
      <c r="H220" s="52">
        <v>44378</v>
      </c>
      <c r="I220" s="52">
        <v>45047</v>
      </c>
      <c r="J220" s="53">
        <v>0.02</v>
      </c>
      <c r="K220" s="32" t="s">
        <v>56</v>
      </c>
      <c r="L220" s="32" t="s">
        <v>29</v>
      </c>
    </row>
    <row r="221" ht="115" customHeight="1" spans="1:12">
      <c r="A221" s="28">
        <f>SUBTOTAL(3,$B$217:B221)*1</f>
        <v>5</v>
      </c>
      <c r="B221" s="32" t="s">
        <v>809</v>
      </c>
      <c r="C221" s="32" t="s">
        <v>810</v>
      </c>
      <c r="D221" s="91" t="s">
        <v>811</v>
      </c>
      <c r="E221" s="32" t="s">
        <v>805</v>
      </c>
      <c r="F221" s="53">
        <v>1</v>
      </c>
      <c r="G221" s="53">
        <v>0.5</v>
      </c>
      <c r="H221" s="52">
        <v>43952</v>
      </c>
      <c r="I221" s="52">
        <v>45139</v>
      </c>
      <c r="J221" s="53">
        <v>0.2</v>
      </c>
      <c r="K221" s="32" t="s">
        <v>39</v>
      </c>
      <c r="L221" s="32" t="s">
        <v>34</v>
      </c>
    </row>
    <row r="222" ht="81" customHeight="1" spans="1:12">
      <c r="A222" s="28">
        <f>SUBTOTAL(3,$B$217:B222)*1</f>
        <v>6</v>
      </c>
      <c r="B222" s="32" t="s">
        <v>812</v>
      </c>
      <c r="C222" s="32" t="s">
        <v>813</v>
      </c>
      <c r="D222" s="91" t="s">
        <v>814</v>
      </c>
      <c r="E222" s="32" t="s">
        <v>805</v>
      </c>
      <c r="F222" s="53">
        <v>0.8126</v>
      </c>
      <c r="G222" s="53">
        <v>0.5</v>
      </c>
      <c r="H222" s="52">
        <v>44501</v>
      </c>
      <c r="I222" s="52">
        <v>45261</v>
      </c>
      <c r="J222" s="53">
        <v>0.25</v>
      </c>
      <c r="K222" s="32" t="s">
        <v>400</v>
      </c>
      <c r="L222" s="32" t="s">
        <v>29</v>
      </c>
    </row>
    <row r="223" ht="103" customHeight="1" spans="1:12">
      <c r="A223" s="28">
        <f>SUBTOTAL(3,$B$217:B223)*1</f>
        <v>7</v>
      </c>
      <c r="B223" s="32" t="s">
        <v>815</v>
      </c>
      <c r="C223" s="32" t="s">
        <v>816</v>
      </c>
      <c r="D223" s="91" t="s">
        <v>817</v>
      </c>
      <c r="E223" s="32" t="s">
        <v>797</v>
      </c>
      <c r="F223" s="53">
        <v>0.6</v>
      </c>
      <c r="G223" s="53">
        <v>0.5</v>
      </c>
      <c r="H223" s="52">
        <v>43983</v>
      </c>
      <c r="I223" s="52">
        <v>45078</v>
      </c>
      <c r="J223" s="53">
        <v>0.2</v>
      </c>
      <c r="K223" s="32" t="s">
        <v>22</v>
      </c>
      <c r="L223" s="32" t="s">
        <v>23</v>
      </c>
    </row>
    <row r="224" ht="95" customHeight="1" spans="1:12">
      <c r="A224" s="28">
        <f>SUBTOTAL(3,$B$217:B224)*1</f>
        <v>8</v>
      </c>
      <c r="B224" s="32" t="s">
        <v>818</v>
      </c>
      <c r="C224" s="32" t="s">
        <v>819</v>
      </c>
      <c r="D224" s="91" t="s">
        <v>820</v>
      </c>
      <c r="E224" s="32" t="s">
        <v>797</v>
      </c>
      <c r="F224" s="53">
        <v>0.6</v>
      </c>
      <c r="G224" s="53">
        <v>0.5</v>
      </c>
      <c r="H224" s="52">
        <v>44256</v>
      </c>
      <c r="I224" s="52">
        <v>45261</v>
      </c>
      <c r="J224" s="53">
        <v>0.03</v>
      </c>
      <c r="K224" s="32" t="s">
        <v>821</v>
      </c>
      <c r="L224" s="32" t="s">
        <v>34</v>
      </c>
    </row>
    <row r="225" ht="98" customHeight="1" spans="1:12">
      <c r="A225" s="28">
        <f>SUBTOTAL(3,$B$217:B225)*1</f>
        <v>9</v>
      </c>
      <c r="B225" s="32" t="s">
        <v>822</v>
      </c>
      <c r="C225" s="32" t="s">
        <v>823</v>
      </c>
      <c r="D225" s="91" t="s">
        <v>824</v>
      </c>
      <c r="E225" s="32" t="s">
        <v>825</v>
      </c>
      <c r="F225" s="53">
        <v>0.58</v>
      </c>
      <c r="G225" s="53">
        <v>0.3</v>
      </c>
      <c r="H225" s="52">
        <v>45170</v>
      </c>
      <c r="I225" s="52">
        <v>45992</v>
      </c>
      <c r="J225" s="53">
        <v>0.1</v>
      </c>
      <c r="K225" s="32" t="s">
        <v>44</v>
      </c>
      <c r="L225" s="32" t="s">
        <v>29</v>
      </c>
    </row>
    <row r="226" ht="137" customHeight="1" spans="1:12">
      <c r="A226" s="28">
        <f>SUBTOTAL(3,$B$217:B226)*1</f>
        <v>10</v>
      </c>
      <c r="B226" s="32" t="s">
        <v>826</v>
      </c>
      <c r="C226" s="32" t="s">
        <v>827</v>
      </c>
      <c r="D226" s="91" t="s">
        <v>828</v>
      </c>
      <c r="E226" s="32" t="s">
        <v>805</v>
      </c>
      <c r="F226" s="53">
        <v>0.486</v>
      </c>
      <c r="G226" s="53">
        <v>0.486</v>
      </c>
      <c r="H226" s="52">
        <v>44713</v>
      </c>
      <c r="I226" s="52">
        <v>45078</v>
      </c>
      <c r="J226" s="53">
        <v>0.3</v>
      </c>
      <c r="K226" s="32" t="s">
        <v>51</v>
      </c>
      <c r="L226" s="32" t="s">
        <v>34</v>
      </c>
    </row>
    <row r="227" ht="120" customHeight="1" spans="1:12">
      <c r="A227" s="28">
        <f>SUBTOTAL(3,$B$217:B227)*1</f>
        <v>11</v>
      </c>
      <c r="B227" s="32" t="s">
        <v>829</v>
      </c>
      <c r="C227" s="32" t="s">
        <v>830</v>
      </c>
      <c r="D227" s="91" t="s">
        <v>831</v>
      </c>
      <c r="E227" s="32" t="s">
        <v>805</v>
      </c>
      <c r="F227" s="53">
        <v>0.4</v>
      </c>
      <c r="G227" s="53">
        <v>0.38</v>
      </c>
      <c r="H227" s="52">
        <v>44927</v>
      </c>
      <c r="I227" s="52">
        <v>45627</v>
      </c>
      <c r="J227" s="53">
        <v>0.25</v>
      </c>
      <c r="K227" s="32" t="s">
        <v>51</v>
      </c>
      <c r="L227" s="32" t="s">
        <v>34</v>
      </c>
    </row>
    <row r="228" ht="166" customHeight="1" spans="1:12">
      <c r="A228" s="28">
        <f>SUBTOTAL(3,$B$217:B228)*1</f>
        <v>12</v>
      </c>
      <c r="B228" s="32" t="s">
        <v>832</v>
      </c>
      <c r="C228" s="32" t="s">
        <v>833</v>
      </c>
      <c r="D228" s="91" t="s">
        <v>834</v>
      </c>
      <c r="E228" s="32" t="s">
        <v>825</v>
      </c>
      <c r="F228" s="53">
        <v>0.25</v>
      </c>
      <c r="G228" s="53">
        <v>0.25</v>
      </c>
      <c r="H228" s="52">
        <v>45170</v>
      </c>
      <c r="I228" s="52">
        <v>45992</v>
      </c>
      <c r="J228" s="53">
        <v>0</v>
      </c>
      <c r="K228" s="32" t="s">
        <v>44</v>
      </c>
      <c r="L228" s="32" t="s">
        <v>34</v>
      </c>
    </row>
    <row r="229" ht="153" customHeight="1" spans="1:12">
      <c r="A229" s="28">
        <f>SUBTOTAL(3,$B$217:B229)*1</f>
        <v>13</v>
      </c>
      <c r="B229" s="32" t="s">
        <v>835</v>
      </c>
      <c r="C229" s="32" t="s">
        <v>836</v>
      </c>
      <c r="D229" s="91" t="s">
        <v>837</v>
      </c>
      <c r="E229" s="32" t="s">
        <v>825</v>
      </c>
      <c r="F229" s="53">
        <v>0.25</v>
      </c>
      <c r="G229" s="53">
        <v>0.13</v>
      </c>
      <c r="H229" s="52">
        <v>44986</v>
      </c>
      <c r="I229" s="52">
        <v>45627</v>
      </c>
      <c r="J229" s="53">
        <v>0.12</v>
      </c>
      <c r="K229" s="32" t="s">
        <v>44</v>
      </c>
      <c r="L229" s="32" t="s">
        <v>34</v>
      </c>
    </row>
    <row r="230" ht="74" customHeight="1" spans="1:12">
      <c r="A230" s="28">
        <f>SUBTOTAL(3,$B$217:B230)*1</f>
        <v>14</v>
      </c>
      <c r="B230" s="32" t="s">
        <v>838</v>
      </c>
      <c r="C230" s="32" t="s">
        <v>839</v>
      </c>
      <c r="D230" s="91" t="s">
        <v>840</v>
      </c>
      <c r="E230" s="32" t="s">
        <v>801</v>
      </c>
      <c r="F230" s="53">
        <v>0.15</v>
      </c>
      <c r="G230" s="53">
        <v>0.15</v>
      </c>
      <c r="H230" s="52">
        <v>44805</v>
      </c>
      <c r="I230" s="52">
        <v>45200</v>
      </c>
      <c r="J230" s="53">
        <v>0.05</v>
      </c>
      <c r="K230" s="32" t="s">
        <v>44</v>
      </c>
      <c r="L230" s="32" t="s">
        <v>29</v>
      </c>
    </row>
    <row r="231" s="9" customFormat="1" ht="30" customHeight="1" spans="1:12">
      <c r="A231" s="89" t="s">
        <v>841</v>
      </c>
      <c r="B231" s="89" t="s">
        <v>842</v>
      </c>
      <c r="C231" s="26">
        <f>SUBTOTAL(3,C232:C235)</f>
        <v>4</v>
      </c>
      <c r="D231" s="90"/>
      <c r="E231" s="89"/>
      <c r="F231" s="49">
        <f>SUBTOTAL(9,F232:F235)</f>
        <v>24.84</v>
      </c>
      <c r="G231" s="49">
        <f>SUBTOTAL(9,G232:G235)</f>
        <v>14.92</v>
      </c>
      <c r="H231" s="50"/>
      <c r="I231" s="50"/>
      <c r="J231" s="49">
        <f>SUBTOTAL(9,J232:J235)</f>
        <v>7.44</v>
      </c>
      <c r="K231" s="89"/>
      <c r="L231" s="89"/>
    </row>
    <row r="232" ht="70" customHeight="1" spans="1:12">
      <c r="A232" s="28">
        <f>SUBTOTAL(3,$B$232:B232)*1</f>
        <v>1</v>
      </c>
      <c r="B232" s="32" t="s">
        <v>843</v>
      </c>
      <c r="C232" s="32" t="s">
        <v>844</v>
      </c>
      <c r="D232" s="91" t="s">
        <v>845</v>
      </c>
      <c r="E232" s="32" t="s">
        <v>846</v>
      </c>
      <c r="F232" s="53">
        <v>12</v>
      </c>
      <c r="G232" s="53">
        <v>7</v>
      </c>
      <c r="H232" s="52">
        <v>44927</v>
      </c>
      <c r="I232" s="52">
        <v>45566</v>
      </c>
      <c r="J232" s="53">
        <v>2</v>
      </c>
      <c r="K232" s="32" t="s">
        <v>39</v>
      </c>
      <c r="L232" s="32" t="s">
        <v>29</v>
      </c>
    </row>
    <row r="233" ht="72" customHeight="1" spans="1:12">
      <c r="A233" s="28">
        <f>SUBTOTAL(3,$B$232:B233)*1</f>
        <v>2</v>
      </c>
      <c r="B233" s="32" t="s">
        <v>847</v>
      </c>
      <c r="C233" s="32" t="s">
        <v>848</v>
      </c>
      <c r="D233" s="91" t="s">
        <v>849</v>
      </c>
      <c r="E233" s="32" t="s">
        <v>846</v>
      </c>
      <c r="F233" s="53">
        <v>8</v>
      </c>
      <c r="G233" s="53">
        <v>4</v>
      </c>
      <c r="H233" s="52">
        <v>45017</v>
      </c>
      <c r="I233" s="52">
        <v>45627</v>
      </c>
      <c r="J233" s="53">
        <v>2</v>
      </c>
      <c r="K233" s="32" t="s">
        <v>86</v>
      </c>
      <c r="L233" s="32" t="s">
        <v>34</v>
      </c>
    </row>
    <row r="234" ht="78" customHeight="1" spans="1:12">
      <c r="A234" s="28">
        <f>SUBTOTAL(3,$B$232:B234)*1</f>
        <v>3</v>
      </c>
      <c r="B234" s="32" t="s">
        <v>850</v>
      </c>
      <c r="C234" s="32" t="s">
        <v>851</v>
      </c>
      <c r="D234" s="91" t="s">
        <v>852</v>
      </c>
      <c r="E234" s="32" t="s">
        <v>853</v>
      </c>
      <c r="F234" s="53">
        <v>3.44</v>
      </c>
      <c r="G234" s="53">
        <v>2.8</v>
      </c>
      <c r="H234" s="52">
        <v>44621</v>
      </c>
      <c r="I234" s="52">
        <v>45170</v>
      </c>
      <c r="J234" s="53">
        <v>2.94</v>
      </c>
      <c r="K234" s="32" t="s">
        <v>33</v>
      </c>
      <c r="L234" s="32" t="s">
        <v>34</v>
      </c>
    </row>
    <row r="235" ht="70" customHeight="1" spans="1:12">
      <c r="A235" s="28">
        <f>SUBTOTAL(3,$B$232:B235)*1</f>
        <v>4</v>
      </c>
      <c r="B235" s="32" t="s">
        <v>854</v>
      </c>
      <c r="C235" s="32" t="s">
        <v>855</v>
      </c>
      <c r="D235" s="91" t="s">
        <v>856</v>
      </c>
      <c r="E235" s="32" t="s">
        <v>853</v>
      </c>
      <c r="F235" s="53">
        <v>1.4</v>
      </c>
      <c r="G235" s="53">
        <v>1.12</v>
      </c>
      <c r="H235" s="52">
        <v>44958</v>
      </c>
      <c r="I235" s="52">
        <v>45108</v>
      </c>
      <c r="J235" s="53">
        <v>0.5</v>
      </c>
      <c r="K235" s="32" t="s">
        <v>56</v>
      </c>
      <c r="L235" s="32" t="s">
        <v>34</v>
      </c>
    </row>
  </sheetData>
  <autoFilter ref="A4:L235">
    <extLst/>
  </autoFilter>
  <sortState ref="B287:Q306">
    <sortCondition ref="F287:F306" descending="1"/>
  </sortState>
  <mergeCells count="5">
    <mergeCell ref="A1:B1"/>
    <mergeCell ref="A2:L2"/>
    <mergeCell ref="B3:C3"/>
    <mergeCell ref="I3:J3"/>
    <mergeCell ref="K3:L3"/>
  </mergeCells>
  <conditionalFormatting sqref="B10">
    <cfRule type="duplicateValues" dxfId="0" priority="139"/>
  </conditionalFormatting>
  <conditionalFormatting sqref="B14">
    <cfRule type="duplicateValues" dxfId="0" priority="126"/>
  </conditionalFormatting>
  <conditionalFormatting sqref="B15">
    <cfRule type="duplicateValues" dxfId="0" priority="128"/>
  </conditionalFormatting>
  <conditionalFormatting sqref="B20">
    <cfRule type="duplicateValues" dxfId="0" priority="131"/>
  </conditionalFormatting>
  <conditionalFormatting sqref="B21">
    <cfRule type="duplicateValues" dxfId="0" priority="127"/>
  </conditionalFormatting>
  <conditionalFormatting sqref="B24">
    <cfRule type="duplicateValues" dxfId="0" priority="135"/>
  </conditionalFormatting>
  <conditionalFormatting sqref="B25">
    <cfRule type="duplicateValues" dxfId="1" priority="133"/>
  </conditionalFormatting>
  <conditionalFormatting sqref="C25">
    <cfRule type="duplicateValues" dxfId="1" priority="134"/>
  </conditionalFormatting>
  <conditionalFormatting sqref="B111">
    <cfRule type="duplicateValues" dxfId="0" priority="125"/>
  </conditionalFormatting>
  <conditionalFormatting sqref="B113">
    <cfRule type="duplicateValues" dxfId="0" priority="108"/>
  </conditionalFormatting>
  <conditionalFormatting sqref="B114">
    <cfRule type="duplicateValues" dxfId="0" priority="121"/>
  </conditionalFormatting>
  <conditionalFormatting sqref="B115">
    <cfRule type="duplicateValues" dxfId="0" priority="114"/>
  </conditionalFormatting>
  <conditionalFormatting sqref="B116">
    <cfRule type="duplicateValues" dxfId="0" priority="110"/>
  </conditionalFormatting>
  <conditionalFormatting sqref="B117">
    <cfRule type="duplicateValues" dxfId="0" priority="113"/>
  </conditionalFormatting>
  <conditionalFormatting sqref="B118">
    <cfRule type="duplicateValues" dxfId="0" priority="117"/>
  </conditionalFormatting>
  <conditionalFormatting sqref="B119">
    <cfRule type="duplicateValues" dxfId="0" priority="112"/>
  </conditionalFormatting>
  <conditionalFormatting sqref="B120">
    <cfRule type="duplicateValues" dxfId="0" priority="115"/>
  </conditionalFormatting>
  <conditionalFormatting sqref="B121">
    <cfRule type="duplicateValues" dxfId="0" priority="116"/>
  </conditionalFormatting>
  <conditionalFormatting sqref="B122">
    <cfRule type="duplicateValues" dxfId="0" priority="109"/>
  </conditionalFormatting>
  <conditionalFormatting sqref="B149">
    <cfRule type="duplicateValues" dxfId="0" priority="88"/>
  </conditionalFormatting>
  <conditionalFormatting sqref="B150">
    <cfRule type="duplicateValues" dxfId="0" priority="87"/>
  </conditionalFormatting>
  <conditionalFormatting sqref="B152:D152">
    <cfRule type="duplicateValues" dxfId="0" priority="97"/>
  </conditionalFormatting>
  <conditionalFormatting sqref="B153">
    <cfRule type="duplicateValues" dxfId="0" priority="91"/>
  </conditionalFormatting>
  <conditionalFormatting sqref="B154:E154">
    <cfRule type="duplicateValues" dxfId="0" priority="86"/>
  </conditionalFormatting>
  <conditionalFormatting sqref="B156">
    <cfRule type="duplicateValues" dxfId="0" priority="94"/>
  </conditionalFormatting>
  <conditionalFormatting sqref="B182">
    <cfRule type="duplicateValues" dxfId="0" priority="84"/>
  </conditionalFormatting>
  <conditionalFormatting sqref="B188">
    <cfRule type="duplicateValues" dxfId="0" priority="60"/>
  </conditionalFormatting>
  <conditionalFormatting sqref="B190">
    <cfRule type="duplicateValues" dxfId="0" priority="74"/>
  </conditionalFormatting>
  <conditionalFormatting sqref="B191">
    <cfRule type="duplicateValues" dxfId="0" priority="73"/>
  </conditionalFormatting>
  <conditionalFormatting sqref="B192">
    <cfRule type="duplicateValues" dxfId="0" priority="72"/>
  </conditionalFormatting>
  <conditionalFormatting sqref="C195">
    <cfRule type="duplicateValues" dxfId="0" priority="70"/>
  </conditionalFormatting>
  <conditionalFormatting sqref="B206">
    <cfRule type="duplicateValues" dxfId="0" priority="50"/>
  </conditionalFormatting>
  <conditionalFormatting sqref="B207">
    <cfRule type="duplicateValues" dxfId="0" priority="47"/>
  </conditionalFormatting>
  <conditionalFormatting sqref="B208">
    <cfRule type="duplicateValues" dxfId="0" priority="44"/>
  </conditionalFormatting>
  <conditionalFormatting sqref="B209">
    <cfRule type="duplicateValues" dxfId="0" priority="42"/>
  </conditionalFormatting>
  <conditionalFormatting sqref="B210">
    <cfRule type="duplicateValues" dxfId="0" priority="39"/>
  </conditionalFormatting>
  <conditionalFormatting sqref="B211">
    <cfRule type="duplicateValues" dxfId="0" priority="38"/>
  </conditionalFormatting>
  <conditionalFormatting sqref="B212">
    <cfRule type="duplicateValues" dxfId="0" priority="36"/>
  </conditionalFormatting>
  <conditionalFormatting sqref="B213">
    <cfRule type="duplicateValues" dxfId="0" priority="30"/>
  </conditionalFormatting>
  <conditionalFormatting sqref="B214">
    <cfRule type="duplicateValues" dxfId="0" priority="26"/>
  </conditionalFormatting>
  <conditionalFormatting sqref="B215">
    <cfRule type="duplicateValues" dxfId="0" priority="25"/>
  </conditionalFormatting>
  <conditionalFormatting sqref="B16:B17">
    <cfRule type="duplicateValues" dxfId="0" priority="138"/>
  </conditionalFormatting>
  <conditionalFormatting sqref="B22:B23">
    <cfRule type="duplicateValues" dxfId="0" priority="137"/>
  </conditionalFormatting>
  <conditionalFormatting sqref="B30:B34">
    <cfRule type="duplicateValues" dxfId="0" priority="129"/>
  </conditionalFormatting>
  <conditionalFormatting sqref="B106:B107">
    <cfRule type="duplicateValues" dxfId="0" priority="123"/>
  </conditionalFormatting>
  <conditionalFormatting sqref="B159:B173">
    <cfRule type="duplicateValues" dxfId="1" priority="1"/>
    <cfRule type="duplicateValues" dxfId="0" priority="2"/>
  </conditionalFormatting>
  <conditionalFormatting sqref="B175:B181">
    <cfRule type="duplicateValues" dxfId="0" priority="85"/>
  </conditionalFormatting>
  <conditionalFormatting sqref="B183:B184">
    <cfRule type="duplicateValues" dxfId="0" priority="81"/>
  </conditionalFormatting>
  <conditionalFormatting sqref="B185:B186">
    <cfRule type="duplicateValues" dxfId="0" priority="80"/>
  </conditionalFormatting>
  <conditionalFormatting sqref="B193:B194">
    <cfRule type="duplicateValues" dxfId="0" priority="64"/>
  </conditionalFormatting>
  <conditionalFormatting sqref="B195:B196">
    <cfRule type="duplicateValues" dxfId="0" priority="71"/>
  </conditionalFormatting>
  <conditionalFormatting sqref="B26:B28 B11:B13">
    <cfRule type="duplicateValues" dxfId="0" priority="140"/>
  </conditionalFormatting>
  <conditionalFormatting sqref="B112 B105 B108:B110">
    <cfRule type="duplicateValues" dxfId="0" priority="124"/>
  </conditionalFormatting>
  <conditionalFormatting sqref="B148 B151 B155">
    <cfRule type="duplicateValues" dxfId="0" priority="107"/>
  </conditionalFormatting>
  <conditionalFormatting sqref="B157:B158 B174">
    <cfRule type="duplicateValues" dxfId="0" priority="92"/>
  </conditionalFormatting>
  <conditionalFormatting sqref="B205 B204:D204 B200:D200 D205">
    <cfRule type="duplicateValues" dxfId="0" priority="53"/>
  </conditionalFormatting>
  <dataValidations count="6">
    <dataValidation type="list" allowBlank="1" showInputMessage="1" showErrorMessage="1" promptTitle="填报说明" prompt="请从下拉单中选择" sqref="K10 K11 K12 K13 K14 K15 K18 K19 K20 K21 K26 K27 K28 K29 K33 K34 K35 K38 K69 K78 K81 K82 K83 K84 K85 K86 K87 K88 K89 K90 K91 K92 K93 K94 K104 K105 K106 K107 K108 K111 K112 K113 K114 K115 K116 K117 K118 K119 K120 K121 K122 K123 K131 K149 K150 K152 K153 K154 K156 K157 K158 K159 K160 K161 K173 K174 K175 K176 K177 K181 K182 K185 K186 K187 K188 K189 K190 K192 K195 K196 K197 K198 K199 K200 K201 K204 K205 K209 K210 K211 K212 K16:K17 K22:K23 K24:K25 K30:K32 K36:K37 K39:K68 K70:K74 K75:K77 K79:K80 K95:K96 K97:K101 K102:K103 K109:K110 K124:K125 K126:K130 K162:K172 K178:K180 K183:K184 K193:K194 K202:K203 K217:K218 K219:K220 K221:K224 K225:K226 K227:K228 K229:K230">
      <formula1>"1.汽车工业,2.机械工业,3.冶金工业,4.有色金属,5.石油化工,6.建材工业,7.电子工业,8.食品工业,9.医药工业,10.造纸与木材工业,11.纺织服装与皮革,12.电力工业,13.其他工业"</formula1>
    </dataValidation>
    <dataValidation allowBlank="1" showInputMessage="1" showErrorMessage="1" promptTitle="填报说明" prompt="项目所在地列明项目单位所在的县（市、区）" sqref="E189"/>
    <dataValidation allowBlank="1" showInputMessage="1" showErrorMessage="1" promptTitle="填报说明" prompt="请简要描述项目建设内容，原则上不超过150字" sqref="D10 D14 D15 D18 D19 D20 D21 D29 D105 D106 D107 D108 D111 D112 D113 D115 D116 D117 D118 D119 D120 D121 D122 D149 D150 D156 D157 D158 D159 D160 D161 D173 D174 D175 D176 D177 D181 D182 D185 D186 D187 D188 D190 D197 D198 D199 D201 D202 D204 D205 D211 D212 D16:D17 D109:D110 D162:D172 D178:D180 D183:D184 D193:D194 D217:D218 D219:D220 D221:D224 D225:D226 D227:D228 D229:D230"/>
    <dataValidation type="list" allowBlank="1" showInputMessage="1" showErrorMessage="1" sqref="K7 K8 K9 K132 K133 K134 K135 K136 K137 K144 K145 K146 K147 K148 K151 K155 K207 K208 K213 K214 K215 K138:K139 K140:K141 K142:K143">
      <formula1>"1.汽车工业,2.机械工业,3.冶金工业,4.有色金属,5.石油化工,6.建材工业,7.电子工业,8.食品工业,9.医药工业,10.造纸与木材工业,11.纺织服装与皮革,12.电力工业,13.其他工业"</formula1>
    </dataValidation>
    <dataValidation allowBlank="1" showInputMessage="1" showErrorMessage="1" promptTitle="填报说明" prompt="列明项目单位所在的县、区、工业园区，如XX市XX工业区、XX市XX县。" sqref="E10 E14 E15 E18 E21 E24 E25 E26 E29 E105 E106 E107 E108 E111 E112 E113 E114 E115 E116 E117 E118 E119 E120 E121 E122 E153 E154 E156 E157 E158 E159 E160 E161 E173 E174 E175 E176 E177 E178 E181 E182 E185 E186 E187 E188 E190 E191 E195 E196 E197 E198 E199 E201 E202 E203 E204 E205 E211 E16:E17 E19:E20 E27:E28 E109:E110 E162:E172 E179:E180 E183:E184 E193:E194 E217:E218 E219:E220 E221:E224 E225:E226 E227:E228 E229:E230"/>
    <dataValidation type="list" allowBlank="1" showInputMessage="1" showErrorMessage="1" promptTitle="填报说明" prompt="请从下拉单中选择" sqref="L7 L8 L9 L10 L11 L12 L13 L14 L15 L18 L19 L20 L21 L26 L27 L28 L29 L33 L34 L35 L38 L69 L78 L81 L82 L83 L84 L85 L86 L87 L88 L89 L90 L91 L92 L93 L94 L104 L105 L106 L107 L108 L111 L112 L113 L114 L115 L116 L117 L118 L119 L120 L121 L122 L123 L132 L133 L134 L135 L136 L137 L144 L145 L146 L147 L148 L149 L150 L151 L152 L153 L154 L155 L156 L157 L158 L159 L160 L161 L173 L174 L175 L176 L177 L181 L182 L185 L186 L187 L188 L189 L190 L195 L196 L197 L198 L199 L200 L201 L204 L205 L206 L207 L208 L209 L210 L211 L212 L213 L214 L215 L16:L17 L22:L23 L24:L25 L30:L32 L36:L37 L39:L68 L70:L74 L75:L77 L79:L80 L95:L96 L97:L101 L102:L103 L109:L110 L138:L139 L140:L141 L142:L143 L162:L172 L178:L180 L183:L184 L193:L194 L202:L203 L217:L218 L219:L220 L221:L224 L225:L226 L227:L228 L229:L230">
      <formula1>"补链强基项目,高端化智能化绿色化改造项目,增产增效项目"</formula1>
    </dataValidation>
  </dataValidations>
  <printOptions horizontalCentered="1"/>
  <pageMargins left="0.751388888888889" right="0.751388888888889" top="0.66875" bottom="0.708333333333333" header="0.5" footer="0.393055555555556"/>
  <pageSetup paperSize="9"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孙美玲</dc:creator>
  <cp:lastModifiedBy>gxxc</cp:lastModifiedBy>
  <dcterms:created xsi:type="dcterms:W3CDTF">2023-04-25T00:42:00Z</dcterms:created>
  <dcterms:modified xsi:type="dcterms:W3CDTF">2024-03-12T15:20:59Z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8AECB4373F05AD27F53C9A649E7DD76A</vt:lpwstr>
  </property>
  <property fmtid="{D5CDD505-2E9C-101B-9397-08002B2CF9AE}" pid="3" name="KSOProductBuildVer">
    <vt:lpwstr>2052-11.8.2.1131</vt:lpwstr>
  </property>
</Properties>
</file>